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8130" tabRatio="679" firstSheet="3" activeTab="6"/>
  </bookViews>
  <sheets>
    <sheet name="PROGETTI FIS" sheetId="1" r:id="rId1"/>
    <sheet name="PROGETTI A COSTO ZERO" sheetId="2" r:id="rId2"/>
    <sheet name="AREA TECNICA-SCI" sheetId="3" r:id="rId3"/>
    <sheet name="AREA STORICO-UMAN" sheetId="4" r:id="rId4"/>
    <sheet name="AREA LINGUISTICA" sheetId="5" r:id="rId5"/>
    <sheet name="AREA EDUC SALUTE" sheetId="6" r:id="rId6"/>
    <sheet name="NO FIS 21-22" sheetId="7" r:id="rId7"/>
    <sheet name="PUNTEGGI" sheetId="8" r:id="rId8"/>
    <sheet name="Foglio1" sheetId="9" r:id="rId9"/>
  </sheets>
  <externalReferences>
    <externalReference r:id="rId12"/>
  </externalReferences>
  <definedNames>
    <definedName name="__Anonymous_Sheet_DB__0" localSheetId="5">'AREA EDUC SALUTE'!$A$1:$L$17</definedName>
    <definedName name="__Anonymous_Sheet_DB__0" localSheetId="4">'AREA LINGUISTICA'!$A$1:$L$6</definedName>
    <definedName name="__Anonymous_Sheet_DB__0" localSheetId="3">'AREA STORICO-UMAN'!$A$1:$L$5</definedName>
    <definedName name="__Anonymous_Sheet_DB__0" localSheetId="2">'AREA TECNICA-SCI'!$A$1:$L$9</definedName>
    <definedName name="__Anonymous_Sheet_DB__0" localSheetId="1">'PROGETTI A COSTO ZERO'!$A$1:$L$12</definedName>
    <definedName name="__Anonymous_Sheet_DB__0" localSheetId="0">'PROGETTI FIS'!$A$1:$L$11</definedName>
    <definedName name="__Anonymous_Sheet_DB__0">#REF!</definedName>
    <definedName name="_xlnm.Print_Area" localSheetId="5">'AREA EDUC SALUTE'!$A$1:$M$23</definedName>
    <definedName name="_xlnm.Print_Area" localSheetId="4">'AREA LINGUISTICA'!$A$1:$M$12</definedName>
    <definedName name="_xlnm.Print_Area" localSheetId="3">'AREA STORICO-UMAN'!$A$1:$M$16</definedName>
    <definedName name="_xlnm.Print_Area" localSheetId="2">'AREA TECNICA-SCI'!$A$1:$M$18</definedName>
    <definedName name="_xlnm.Print_Area" localSheetId="1">'PROGETTI A COSTO ZERO'!$A$1:$M$13</definedName>
    <definedName name="_xlnm.Print_Area" localSheetId="0">'PROGETTI FIS'!$A$1:$M$26</definedName>
  </definedNames>
  <calcPr fullCalcOnLoad="1"/>
</workbook>
</file>

<file path=xl/sharedStrings.xml><?xml version="1.0" encoding="utf-8"?>
<sst xmlns="http://schemas.openxmlformats.org/spreadsheetml/2006/main" count="417" uniqueCount="127">
  <si>
    <t>N</t>
  </si>
  <si>
    <t>PROGETTO</t>
  </si>
  <si>
    <t>Descrizione Progetto</t>
  </si>
  <si>
    <t xml:space="preserve"> Allievi</t>
  </si>
  <si>
    <t>Punti</t>
  </si>
  <si>
    <t>Costo</t>
  </si>
  <si>
    <t>Discipline</t>
  </si>
  <si>
    <t>Ricaduta</t>
  </si>
  <si>
    <t>TOTALE Punteg.</t>
  </si>
  <si>
    <t>Costo Progressivo</t>
  </si>
  <si>
    <t>T</t>
  </si>
  <si>
    <t>G</t>
  </si>
  <si>
    <t>Investire in democrazia</t>
  </si>
  <si>
    <t>M</t>
  </si>
  <si>
    <t>P</t>
  </si>
  <si>
    <t>Centro sportivo scolastico</t>
  </si>
  <si>
    <t>Progetti a costo 0 (non incidono sul FIS)</t>
  </si>
  <si>
    <t>Num</t>
  </si>
  <si>
    <t>TOTALE</t>
  </si>
  <si>
    <t>1A</t>
  </si>
  <si>
    <t>5 A</t>
  </si>
  <si>
    <t>7 A</t>
  </si>
  <si>
    <t>Criteri/Punteggi</t>
  </si>
  <si>
    <t>0 – 10</t>
  </si>
  <si>
    <t>0 – 2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</si>
  <si>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>iccola</t>
    </r>
  </si>
  <si>
    <t>11 – 20</t>
  </si>
  <si>
    <t xml:space="preserve">100 – 500 </t>
  </si>
  <si>
    <t>3 – 4</t>
  </si>
  <si>
    <r>
      <rPr>
        <b/>
        <sz val="10"/>
        <rFont val="Arial"/>
        <family val="2"/>
      </rPr>
      <t>M</t>
    </r>
    <r>
      <rPr>
        <sz val="10"/>
        <rFont val="Arial"/>
        <family val="2"/>
      </rPr>
      <t>edia</t>
    </r>
  </si>
  <si>
    <t>21 – 50</t>
  </si>
  <si>
    <t xml:space="preserve">501 – 800 </t>
  </si>
  <si>
    <t>&gt;= 5</t>
  </si>
  <si>
    <r>
      <rPr>
        <b/>
        <sz val="10"/>
        <rFont val="Arial"/>
        <family val="2"/>
      </rPr>
      <t>G</t>
    </r>
    <r>
      <rPr>
        <sz val="10"/>
        <rFont val="Arial"/>
        <family val="2"/>
      </rPr>
      <t>rande</t>
    </r>
  </si>
  <si>
    <t>&gt;= 50</t>
  </si>
  <si>
    <t>&gt;= 800</t>
  </si>
  <si>
    <r>
      <rPr>
        <b/>
        <sz val="10"/>
        <rFont val="Arial"/>
        <family val="2"/>
      </rPr>
      <t>T</t>
    </r>
    <r>
      <rPr>
        <sz val="10"/>
        <rFont val="Arial"/>
        <family val="2"/>
      </rPr>
      <t>rasversale</t>
    </r>
  </si>
  <si>
    <t>Itinera</t>
  </si>
  <si>
    <t>Note</t>
  </si>
  <si>
    <t>PUNTEGGI</t>
  </si>
  <si>
    <t>Uso Consapevole dei farmaci</t>
  </si>
  <si>
    <t>Ripart-endo da me</t>
  </si>
  <si>
    <t>Destinatari: Alunni classi quarte
Promuovere la consapevolezza e la conoscenza relativa alla endometriosi</t>
  </si>
  <si>
    <t>Buona strada</t>
  </si>
  <si>
    <t>Destinatari: Alunni classi quarte
Contribuire al contrasto di comportamenti scorretti e dannosi sulla sicurezza stradale</t>
  </si>
  <si>
    <t>Donazione sangue</t>
  </si>
  <si>
    <t>Destinatari: Alunni classi quinte
Sensibilizzazione alla donazione del sangue</t>
  </si>
  <si>
    <t>Progetto BLSD</t>
  </si>
  <si>
    <t>Destinatari: Alunni classi quinte
Conoscenza delle tecniche di primo intervento e dell'uso del defibrillatore</t>
  </si>
  <si>
    <t>Safe sex, preserva…..ti</t>
  </si>
  <si>
    <t>Destinatari: Alunni classi seconde
Necessità di promuovere la conoscenza e la consapevolezza alle malattie sessualmente trasmissibili</t>
  </si>
  <si>
    <t>Che tipo sono</t>
  </si>
  <si>
    <t>Sportello didattico pomeridiano</t>
  </si>
  <si>
    <t>Destinatari: Alunni biennio e triennio
Potenziare le conoscenze e le competenze. Fornire un metodo di studeio nelle materie di indirizzo Ec. Aziendale e DTA</t>
  </si>
  <si>
    <t>Destinatari: Tutte le classi dell'Istituto
Favorire l'acquisizione di competenze tecniche e divulgare la pratica sportiva attraverso i giochi sportivi studenteschi (Fondi per Centro Sportivo Scolastico)</t>
  </si>
  <si>
    <t>Ri-scopro il mio territorio</t>
  </si>
  <si>
    <t>Laboratorio P2P</t>
  </si>
  <si>
    <t>Destinatari: 5B T
Approfondire in maniera sistematica le informazioni storico-culturali del territorio per poter elaborare un prodotto turistico (Risorse PCTO)</t>
  </si>
  <si>
    <t>Destinatari: Classi terze turistiche e 4C Tur
Favorire la cooperazione, la condivisione di risorse in un gruppo di lavoro con compiti di realta. (Risorse PCTO)</t>
  </si>
  <si>
    <t>Da grande farò la guida turistica</t>
  </si>
  <si>
    <t>destinatari: 3A T - 5D T - 4 classi terze medie Empoli Ovest
Utilizzazione degli strumenti informatici per lavorare con i colleghi di una scuola diversa. (Risorse PCTO)</t>
  </si>
  <si>
    <t>Agenzia in classe</t>
  </si>
  <si>
    <t>Destinatari: 4A T - 4B T - 4C T (71 studenti)
Informazione del proprio territorio dal punto storico-artistico-culturale e organizzazione - svolgimento di visite guidate. (Risorse PCTO)</t>
  </si>
  <si>
    <t>Crescere con il tedesco</t>
  </si>
  <si>
    <t xml:space="preserve">Certificazione europea DELF/DELE/ZERTIFICAT/PET/FIRST </t>
  </si>
  <si>
    <t xml:space="preserve">Il progetto è rivolto agli studenti delle classi seconde, terze, quarte e quinte dell'Istituto. Il progetto prevede attività di supporto e tutoring alla preparazione delle prove d'esame con simulazione delle prove stesse. </t>
  </si>
  <si>
    <t>Curriculum verticale: "una lingua per amica"</t>
  </si>
  <si>
    <t>Il progetto è rivolto agli studenti delle classi prime del nostro Istituto di lingua tedesca e francese e gli studenti delle classi terze della SM Busoni. Il progetto si propone di armonizzare la didattica della seconda lingua straniera, in un'ottica di continuità, tra scuola superiore di primo e di secondo grado per rafforzare la motivazione allo studio della seconda lingua straniera.</t>
  </si>
  <si>
    <t>Dalla teoria alla pratica</t>
  </si>
  <si>
    <t>Destinatari: alunni classi quinte sss. Incontri con professionisti del sistema sanitario per lo studio di casi clinici.</t>
  </si>
  <si>
    <t>Il progetto è rivolto agli studenti delle classi prime dell'Istituto. Il progetto si propone di far comprendere ai ragazzi che la gestione dei rifiuti è uno dei punti principali delle problematiche ambientali e quindi l'importanza di effettuare una corretta raccolta differenziata.</t>
  </si>
  <si>
    <t>Differenziamoci</t>
  </si>
  <si>
    <t>Destinatari: 2 classi prime. Stimolare una riflessione sul rapporto tra sile di vita, consumi e risorse necessarie a sostenerle.</t>
  </si>
  <si>
    <t>Educazione ambientale:
 l'impronta ecologica</t>
  </si>
  <si>
    <t>Il progetto è rivolto agli alunni DSA e BES dell'Istituto. Il progetto si propone di ridurre e/o prevenire la forbice di svantaggio accentuata dalla DAD o dalla DDI sugli alunni con BES o DSA al fine di incrementare i risultati scolastici positivi.</t>
  </si>
  <si>
    <t>"Compagni di viaggio"</t>
  </si>
  <si>
    <t>Il quotidiano in classe</t>
  </si>
  <si>
    <t>Il progetto è rivolto agli alunni delle classi quarte e quinte della scuola con l’obiettivo di concorrere alla formazione di cittadini coscienti dei propri e altrui diritti e doveri e di rendere gli studenti soggetti consapevoli ed attivi nelle scelte della collettività, fornendo strumenti di conoscenza per approfondire e valutare criticamente scelte, valori, diritti e in tal modo promuovere relazioni consapevoli e responsabili.</t>
  </si>
  <si>
    <t>Il ruolo della clownterapia e degli albi illustrati all’interno dell’ospedale pediatrico</t>
  </si>
  <si>
    <t>Il progetto è rivolto agli studenti delle classi quinte dell’indirizzo servizi socio-sanitari. Il progetto si propone di far conoscere uno dei tanti contesti reali dove poter spendere la professionalità e le competenze maturate nel corso degli studi e di creare un maggiore interesse degli argomenti trattati a lezione. Il progetto prevede un corso di formazione presso l’ospedale Meyer e un intervento di due ore all’interno delle classi interessate. (Risorse PCTO)</t>
  </si>
  <si>
    <t>Educare alla bellezza per educare alla cittadinanza</t>
  </si>
  <si>
    <t>Il progetto è rivolto agli studenti delle classi terze, quarte e quinte del Turismo. Il progetto si propone di favorire la conoscenza del patrimonio artistico e culturale per la comprensione della Storia passata e del presente, l’educazione alla cittadinanza compiuta attraverso le forme artistiche, culturali e ambientali, la conoscenza e valorizzazione delle risorse culturali del territorio e l’educazione alla “cultura” ed alla consapevolezza della tutela e salvaguardia del patrimonio artistico e culturale</t>
  </si>
  <si>
    <t>Destinatari: alunni classi quinte. Il progetto si propone attraverso le storie di atleti e atlete del 900 di promuovere le relazioni consapevoli e responsabili</t>
  </si>
  <si>
    <t>Destinatari: 2 classi del biennio. Il progetto si propone di ampliare le conoscenze al riguardo le manipolazioni genetiche.</t>
  </si>
  <si>
    <t>DNA e le nuove frontiere</t>
  </si>
  <si>
    <t>Destinatari: alunni 3R. Il progetto di propone di consolidare il dovere civice degli studenti rispetto all'istituzione scuola.</t>
  </si>
  <si>
    <t>Street Art</t>
  </si>
  <si>
    <t>Educazione stradale e non solo</t>
  </si>
  <si>
    <t>Destinatari: alunni classi quarte e quinte dell'Istituto Professionale. Il progetto si propone di fare acquisire la consapevolezza della pericolosità di atteggiamenti sbagliati alla guida.</t>
  </si>
  <si>
    <t>Alcool e sostanze quali pericoli?</t>
  </si>
  <si>
    <t>Destinatari: alunni classi prime e seconde. Il progetto si prorpone di far comprendere l'importanza di comportamenti corretti a salvaguardia della propria salute.</t>
  </si>
  <si>
    <t>Destinatari: alunni classi prime, seconde e terze dell'istituto Professionale (nr. 257). Il progetto si propone di sensibilizzare al tema del volontariato.</t>
  </si>
  <si>
    <t>Prevenzione e contrasto del bullismo e del cyberbullismo</t>
  </si>
  <si>
    <t>Destinatari: alunni classi terze e quarte (nr. 95). Il progetto si propone di promuovere il valore delle relazioni anche attraverso l'uso delle tecnologie e dei social.</t>
  </si>
  <si>
    <t>Uno sguardo sul mondo</t>
  </si>
  <si>
    <t>Destinatari: alunni classi prime e seconde dell'Istituto Tecnico e IeFP. Il progetto si propone di far acquisire il concetto di patrimonio ambientale e culturale per sviluppare il senso di responsabilità.</t>
  </si>
  <si>
    <t>Conoscere il consultorio giovani-Empoli</t>
  </si>
  <si>
    <t>Destinatari: alunni classi seconde e terze dei Servizi per la Sanità e l'Ass.Soc.e IeFP (nr. 137) e classi quarte del Tecnico. Il progetto si propone di far conoscere studenti i servizi offerti dall'AUSL.</t>
  </si>
  <si>
    <t>destinatari: alunni classi quinte sss. Il progetto si propone di far conoscere la storia della psichiatria (Risorse PCTO)</t>
  </si>
  <si>
    <t>Operazione porta di Sion La Spezia</t>
  </si>
  <si>
    <t>Destinatari: alunni classi quinte. Il progetto si propone di far conoscere la storia di Israele e dei sopravvissuti alla Shoah.</t>
  </si>
  <si>
    <t>PROGETTI NON FINANZIATI O SOLO PARZIALMENTE DAL FIS (Fondi specifici o Autofinanziati)</t>
  </si>
  <si>
    <t>Destinatari: classi quarte e quinte turismo
In collaborazione dell'Agenzia di viaggi La Girandola si procede con l'analisi di casi reali (Risorse PCTO)</t>
  </si>
  <si>
    <t>La medicalizzazione della sofferenza e della malattia mentale: tra utopia e realtà</t>
  </si>
  <si>
    <t>Pomeriggio insieme studio assistito pomeridiano per alunni BES e DSA</t>
  </si>
  <si>
    <t>Il progetto è rivolto agli alunni delle classi 3B T, 3C T, 4B T e 4C T. Il progetto prevede la realizzazione di un blog sugli itinerari turistici favorendo l'utilizzo di modalità operative digitali e proponendo uno strumento comune con attività esperienziali che consente di mettere in pratica i saperi e i metodi acquisiti.</t>
  </si>
  <si>
    <t>Destinatari. 1L, 2A T, 4D sia, 4C sia, 4R, 4C afm, 5A T, 5D T, 5B T, 5O, 5R, 5B afm, 5A afm e 5E rim. Avviare gli studenti al mondo della carta stampata e agevolare lo sviluppo delle loro capacità critiche.</t>
  </si>
  <si>
    <t>Lo sport e il secolo breve. Storie dal Novecento fra sport e società</t>
  </si>
  <si>
    <t>Destinatari: alunni classi terze, quarte e quinte. Il progetto si propone di far conoscere questo movimento artistico e di valorizzare le risorse culturali e artistiche presenti sul territorio.</t>
  </si>
  <si>
    <t>Il progetto é rivolto agli studenti delle prime/terze con tedesco L3 e agli alunni delle classi terze SM Vanghetti. Il progetto si propone di armonizzare la didattica della seconda lingua straniera, in un'ottica di continuità, tra scuola superiore di primo e di secondo grado per rafforzare la motivazione allo studio della seconda lingua straniera.</t>
  </si>
  <si>
    <t>Juvenes translatores</t>
  </si>
  <si>
    <t>Destinatari: studenti nati nel 2004 (da 2 a 5 studenti). Attività per rafforzare l'identità culturale e civica attraverso testi con tematiche di attualità</t>
  </si>
  <si>
    <t>Destinatari: Alunni classi terze, quarte e quinte
Formazione di una coscienza critica verso i farmaci e l'adozione di comportamenti personali e stili di vita salutari</t>
  </si>
  <si>
    <t>Destinatari: Alunni del biennio 16 classi. Migliorare la consapevolezza delle potenzialità psicofisiche</t>
  </si>
  <si>
    <t>Destinatari: alunni classi quarte e quinte dell'istituto professionale (nr. 131) e classi quarte dell'Istituto Tecnico. Il progetto si propone di promuovere la cittadinanza attiva.</t>
  </si>
  <si>
    <t>Riunione del 28-10-2021</t>
  </si>
  <si>
    <t>Presenti: Annarita Rizzo, Carmela De Palma, Susanna</t>
  </si>
  <si>
    <t>Bertelli, Debora Floridia, Miranda Mannina,Felicia Mazzei</t>
  </si>
  <si>
    <t>Roberta Salerno, Stefania Valenti, Lorenzo Bindi</t>
  </si>
  <si>
    <t>Servizio civile: Un'opportunità per i giovani di imparare facendo</t>
  </si>
  <si>
    <t>Il volontariato: come, quando e perché</t>
  </si>
  <si>
    <t>Tutoring: accoglienza, orientamento, apprendimento efficace</t>
  </si>
  <si>
    <t>Il progetto è rivolto agli studenti delle classi prime, terze, quarte e quinte dell'Istituto. Il progetto si propone di rendere gradevole l'inserimento degli studenti delle classi prime, fornendo un sostegno da pari a pari ed una mediazione che possa aiutare l'emergere e la soluzione di piccoli e grandi disagi scolastici Per gli studenti delle terza classe è prevista la formazione per diventare tutors.</t>
  </si>
  <si>
    <t>Area Sostegno Educazione Civica</t>
  </si>
  <si>
    <t xml:space="preserve">Pietre d'inciampo </t>
  </si>
  <si>
    <t>Destinatari: alunni classe pilota 4A T. Il “Progetto Pietre d’inciampo” è motivato dalla volontà/necessità di rendere gli studenti soggetti consapevoli ed attivi nelle scelte della collettività, fornendo strumenti di conoscenza per approfondire e valutare criticamente scelte, valori, diritti, e in tal modo promuovere relazioni consapevoli e responsabili.</t>
  </si>
  <si>
    <t>Costo a carico delle risorse ordinarie dell'Istituto € 1.455,00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</si>
</sst>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410]\ #,##0.00;\-[$€-410]\ #,##0.00"/>
    <numFmt numFmtId="173" formatCode="&quot;€&quot;\ #,##0.00"/>
    <numFmt numFmtId="174" formatCode="0.0"/>
    <numFmt numFmtId="175" formatCode="_-[$€-410]\ * #,##0.00_-;\-[$€-410]\ * #,##0.00_-;_-[$€-410]\ * &quot;-&quot;??_-;_-@_-"/>
    <numFmt numFmtId="176" formatCode="#,##0.00\ [$€-410];\-#,##0.00\ [$€-410]"/>
  </numFmts>
  <fonts count="50">
    <font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wrapText="1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173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2" fontId="0" fillId="0" borderId="11" xfId="0" applyNumberForma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justify" vertical="center"/>
    </xf>
    <xf numFmtId="0" fontId="14" fillId="0" borderId="14" xfId="0" applyFont="1" applyBorder="1" applyAlignment="1">
      <alignment horizontal="justify" vertical="center"/>
    </xf>
    <xf numFmtId="0" fontId="14" fillId="0" borderId="14" xfId="0" applyFont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3" fillId="34" borderId="0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justify" vertical="center" wrapText="1"/>
    </xf>
    <xf numFmtId="0" fontId="0" fillId="0" borderId="14" xfId="0" applyFill="1" applyBorder="1" applyAlignment="1">
      <alignment vertical="center"/>
    </xf>
    <xf numFmtId="173" fontId="0" fillId="0" borderId="14" xfId="0" applyNumberForma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justify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2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5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justify" vertical="center"/>
    </xf>
    <xf numFmtId="0" fontId="8" fillId="0" borderId="14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 horizontal="justify" vertical="center"/>
    </xf>
    <xf numFmtId="0" fontId="0" fillId="35" borderId="11" xfId="0" applyFill="1" applyBorder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173" fontId="0" fillId="35" borderId="11" xfId="0" applyNumberForma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172" fontId="3" fillId="35" borderId="11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epreside\Dropbox\FERMI-UFFICI\CIRCOLARI%20%202020-21\circ.%20n.%20119%20all.%202%20Progetti%20Fermi-Da%20Vinci%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"/>
      <sheetName val="FIS Area Scientifica"/>
      <sheetName val="FIS Area Storico-Umanistica"/>
      <sheetName val="FIS Area Linguistica"/>
      <sheetName val="FIS Area Educazione alla salute"/>
      <sheetName val="Tabelle punteggi"/>
    </sheetNames>
    <sheetDataSet>
      <sheetData sheetId="5">
        <row r="3">
          <cell r="B3">
            <v>20</v>
          </cell>
          <cell r="D3">
            <v>100</v>
          </cell>
          <cell r="F3">
            <v>20</v>
          </cell>
          <cell r="H3">
            <v>20</v>
          </cell>
        </row>
        <row r="4">
          <cell r="B4">
            <v>40</v>
          </cell>
          <cell r="D4">
            <v>70</v>
          </cell>
          <cell r="F4">
            <v>40</v>
          </cell>
          <cell r="H4">
            <v>40</v>
          </cell>
        </row>
        <row r="5">
          <cell r="B5">
            <v>70</v>
          </cell>
          <cell r="D5">
            <v>40</v>
          </cell>
          <cell r="F5">
            <v>70</v>
          </cell>
          <cell r="H5">
            <v>70</v>
          </cell>
        </row>
        <row r="6">
          <cell r="B6">
            <v>100</v>
          </cell>
          <cell r="D6">
            <v>20</v>
          </cell>
          <cell r="F6">
            <v>100</v>
          </cell>
          <cell r="H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6">
      <selection activeCell="A2" sqref="A2:M25"/>
    </sheetView>
  </sheetViews>
  <sheetFormatPr defaultColWidth="11.421875" defaultRowHeight="12.75"/>
  <cols>
    <col min="1" max="1" width="4.00390625" style="1" customWidth="1"/>
    <col min="2" max="2" width="23.28125" style="2" customWidth="1"/>
    <col min="3" max="3" width="51.8515625" style="3" customWidth="1"/>
    <col min="4" max="4" width="7.140625" style="0" customWidth="1"/>
    <col min="5" max="5" width="6.00390625" style="4" customWidth="1"/>
    <col min="6" max="6" width="13.140625" style="5" customWidth="1"/>
    <col min="7" max="7" width="6.57421875" style="4" customWidth="1"/>
    <col min="8" max="8" width="10.421875" style="1" bestFit="1" customWidth="1"/>
    <col min="9" max="9" width="6.00390625" style="4" bestFit="1" customWidth="1"/>
    <col min="10" max="10" width="9.00390625" style="6" customWidth="1"/>
    <col min="11" max="11" width="5.7109375" style="4" customWidth="1"/>
    <col min="12" max="12" width="9.28125" style="7" customWidth="1"/>
    <col min="13" max="13" width="14.28125" style="7" customWidth="1"/>
    <col min="14" max="14" width="31.28125" style="0" customWidth="1"/>
  </cols>
  <sheetData>
    <row r="1" spans="1:14" s="8" customFormat="1" ht="36" customHeight="1">
      <c r="A1" s="36" t="s">
        <v>0</v>
      </c>
      <c r="B1" s="123" t="s">
        <v>1</v>
      </c>
      <c r="C1" s="123" t="s">
        <v>2</v>
      </c>
      <c r="D1" s="123" t="s">
        <v>3</v>
      </c>
      <c r="E1" s="37" t="s">
        <v>4</v>
      </c>
      <c r="F1" s="38" t="s">
        <v>5</v>
      </c>
      <c r="G1" s="37" t="s">
        <v>4</v>
      </c>
      <c r="H1" s="123" t="s">
        <v>6</v>
      </c>
      <c r="I1" s="37" t="s">
        <v>4</v>
      </c>
      <c r="J1" s="39" t="s">
        <v>7</v>
      </c>
      <c r="K1" s="37" t="s">
        <v>4</v>
      </c>
      <c r="L1" s="123" t="s">
        <v>8</v>
      </c>
      <c r="M1" s="40" t="s">
        <v>9</v>
      </c>
      <c r="N1" s="40" t="s">
        <v>38</v>
      </c>
    </row>
    <row r="2" spans="1:14" s="10" customFormat="1" ht="75">
      <c r="A2" s="26">
        <v>1</v>
      </c>
      <c r="B2" s="93" t="s">
        <v>104</v>
      </c>
      <c r="C2" s="94" t="s">
        <v>74</v>
      </c>
      <c r="D2" s="78">
        <v>51</v>
      </c>
      <c r="E2" s="102">
        <f>IF(ISBLANK(D2)," ",IF(AND(D2&gt;=0,D2&lt;11),'[1]Tabelle punteggi'!$B$3,IF(AND(D2&gt;=11,D2&lt;21),'[1]Tabelle punteggi'!$B$4,IF(AND(D2&gt;=21,D2&lt;51),'[1]Tabelle punteggi'!$B$5,'[1]Tabelle punteggi'!$B$6))))</f>
        <v>100</v>
      </c>
      <c r="F2" s="24">
        <v>465</v>
      </c>
      <c r="G2" s="102">
        <f>IF(ISBLANK(F2)," ",IF(AND(F2&gt;=0,F2&lt;100),'[1]Tabelle punteggi'!$D$3,IF(AND(F2&gt;=100,F2&lt;501),'[1]Tabelle punteggi'!$D$4,IF(AND(F2&gt;=501,F2&lt;801),'[1]Tabelle punteggi'!$D$5,'[1]Tabelle punteggi'!$D$6))))</f>
        <v>70</v>
      </c>
      <c r="H2" s="31" t="s">
        <v>10</v>
      </c>
      <c r="I2" s="102">
        <f>IF(ISBLANK(H2)," ",IF(H2="T",'[1]Tabelle punteggi'!$F$6,IF(AND(H2&gt;=0,H2&lt;3),'[1]Tabelle punteggi'!$F$3,IF(AND(H2&gt;=3,H2&lt;5),'[1]Tabelle punteggi'!$F$4,'[1]Tabelle punteggi'!$F$5))))</f>
        <v>100</v>
      </c>
      <c r="J2" s="29" t="s">
        <v>13</v>
      </c>
      <c r="K2" s="102">
        <f>IF(J2="T",'[1]Tabelle punteggi'!$H$6,IF(J2="P",'[1]Tabelle punteggi'!$H$3,IF(J2="M",'[1]Tabelle punteggi'!$H$4,IF(J2="G",'[1]Tabelle punteggi'!$H$5,"  "))))</f>
        <v>40</v>
      </c>
      <c r="L2" s="23">
        <f aca="true" t="shared" si="0" ref="L2:L11">IF(SUM(E2,G2:I2,K2)&gt;0,SUM(E2,G2,I2,K2),0)</f>
        <v>310</v>
      </c>
      <c r="M2" s="24">
        <f>F2</f>
        <v>465</v>
      </c>
      <c r="N2" s="28"/>
    </row>
    <row r="3" spans="1:14" s="10" customFormat="1" ht="120">
      <c r="A3" s="26">
        <v>2</v>
      </c>
      <c r="B3" s="96" t="s">
        <v>12</v>
      </c>
      <c r="C3" s="94" t="s">
        <v>77</v>
      </c>
      <c r="D3" s="78">
        <v>400</v>
      </c>
      <c r="E3" s="109">
        <f>IF(ISBLANK(D3)," ",IF(AND(D3&gt;=0,D3&lt;11),'[1]Tabelle punteggi'!$B$3,IF(AND(D3&gt;=11,D3&lt;21),'[1]Tabelle punteggi'!$B$4,IF(AND(D3&gt;=21,D3&lt;51),'[1]Tabelle punteggi'!$B$5,'[1]Tabelle punteggi'!$B$6))))</f>
        <v>100</v>
      </c>
      <c r="F3" s="24">
        <v>140</v>
      </c>
      <c r="G3" s="109">
        <f>IF(ISBLANK(F3)," ",IF(AND(F3&gt;=0,F3&lt;100),'[1]Tabelle punteggi'!$D$3,IF(AND(F3&gt;=100,F3&lt;501),'[1]Tabelle punteggi'!$D$4,IF(AND(F3&gt;=501,F3&lt;801),'[1]Tabelle punteggi'!$D$5,'[1]Tabelle punteggi'!$D$6))))</f>
        <v>70</v>
      </c>
      <c r="H3" s="78">
        <v>5</v>
      </c>
      <c r="I3" s="109">
        <f>IF(ISBLANK(H3)," ",IF(H3="T",'[1]Tabelle punteggi'!$F$6,IF(AND(H3&gt;=0,H3&lt;3),'[1]Tabelle punteggi'!$F$3,IF(AND(H3&gt;=3,H3&lt;5),'[1]Tabelle punteggi'!$F$4,'[1]Tabelle punteggi'!$F$5))))</f>
        <v>70</v>
      </c>
      <c r="J3" s="117" t="s">
        <v>11</v>
      </c>
      <c r="K3" s="102">
        <f>IF(J3="T",'[1]Tabelle punteggi'!$H$6,IF(J3="P",'[1]Tabelle punteggi'!$H$3,IF(J3="M",'[1]Tabelle punteggi'!$H$4,IF(J3="G",'[1]Tabelle punteggi'!$H$5,"  "))))</f>
        <v>70</v>
      </c>
      <c r="L3" s="132">
        <f t="shared" si="0"/>
        <v>310</v>
      </c>
      <c r="M3" s="24">
        <f>M2+F3</f>
        <v>605</v>
      </c>
      <c r="N3" s="28"/>
    </row>
    <row r="4" spans="1:14" s="10" customFormat="1" ht="90">
      <c r="A4" s="26">
        <v>3</v>
      </c>
      <c r="B4" s="93" t="s">
        <v>71</v>
      </c>
      <c r="C4" s="94" t="s">
        <v>70</v>
      </c>
      <c r="D4" s="115">
        <v>1300</v>
      </c>
      <c r="E4" s="109">
        <f>IF(ISBLANK(D4)," ",IF(AND(D4&gt;=0,D4&lt;11),'[1]Tabelle punteggi'!$B$3,IF(AND(D4&gt;=11,D4&lt;21),'[1]Tabelle punteggi'!$B$4,IF(AND(D4&gt;=21,D4&lt;51),'[1]Tabelle punteggi'!$B$5,'[1]Tabelle punteggi'!$B$6))))</f>
        <v>100</v>
      </c>
      <c r="F4" s="116">
        <v>697</v>
      </c>
      <c r="G4" s="109">
        <f>IF(ISBLANK(F4)," ",IF(AND(F4&gt;=0,F4&lt;100),'[1]Tabelle punteggi'!$D$3,IF(AND(F4&gt;=100,F4&lt;501),'[1]Tabelle punteggi'!$D$4,IF(AND(F4&gt;=501,F4&lt;801),'[1]Tabelle punteggi'!$D$5,'[1]Tabelle punteggi'!$D$6))))</f>
        <v>40</v>
      </c>
      <c r="H4" s="103">
        <v>4</v>
      </c>
      <c r="I4" s="109">
        <f>IF(ISBLANK(H4)," ",IF(H4="T",'[1]Tabelle punteggi'!$F$6,IF(AND(H4&gt;=0,H4&lt;3),'[1]Tabelle punteggi'!$F$3,IF(AND(H4&gt;=3,H4&lt;5),'[1]Tabelle punteggi'!$F$4,'[1]Tabelle punteggi'!$F$5))))</f>
        <v>40</v>
      </c>
      <c r="J4" s="104" t="s">
        <v>10</v>
      </c>
      <c r="K4" s="102">
        <f>IF(J4="T",'[1]Tabelle punteggi'!$H$6,IF(J4="P",'[1]Tabelle punteggi'!$H$3,IF(J4="M",'[1]Tabelle punteggi'!$H$4,IF(J4="G",'[1]Tabelle punteggi'!$H$5,"  "))))</f>
        <v>100</v>
      </c>
      <c r="L4" s="111">
        <f t="shared" si="0"/>
        <v>280</v>
      </c>
      <c r="M4" s="24">
        <f aca="true" t="shared" si="1" ref="M4:M25">M3+F4</f>
        <v>1302</v>
      </c>
      <c r="N4" s="28"/>
    </row>
    <row r="5" spans="1:14" s="10" customFormat="1" ht="60">
      <c r="A5" s="26">
        <v>4</v>
      </c>
      <c r="B5" s="93" t="s">
        <v>119</v>
      </c>
      <c r="C5" s="94" t="s">
        <v>114</v>
      </c>
      <c r="D5" s="115">
        <v>260</v>
      </c>
      <c r="E5" s="109">
        <f>IF(ISBLANK(D5)," ",IF(AND(D5&gt;=0,D5&lt;11),'[1]Tabelle punteggi'!$B$3,IF(AND(D5&gt;=11,D5&lt;21),'[1]Tabelle punteggi'!$B$4,IF(AND(D5&gt;=21,D5&lt;51),'[1]Tabelle punteggi'!$B$5,'[1]Tabelle punteggi'!$B$6))))</f>
        <v>100</v>
      </c>
      <c r="F5" s="116">
        <v>93</v>
      </c>
      <c r="G5" s="109">
        <f>IF(ISBLANK(F5)," ",IF(AND(F5&gt;=0,F5&lt;100),'[1]Tabelle punteggi'!$D$3,IF(AND(F5&gt;=100,F5&lt;501),'[1]Tabelle punteggi'!$D$4,IF(AND(F5&gt;=501,F5&lt;801),'[1]Tabelle punteggi'!$D$5,'[1]Tabelle punteggi'!$D$6))))</f>
        <v>100</v>
      </c>
      <c r="H5" s="103">
        <v>3</v>
      </c>
      <c r="I5" s="109">
        <f>IF(ISBLANK(H5)," ",IF(H5="T",'[1]Tabelle punteggi'!$F$6,IF(AND(H5&gt;=0,H5&lt;3),'[1]Tabelle punteggi'!$F$3,IF(AND(H5&gt;=3,H5&lt;5),'[1]Tabelle punteggi'!$F$4,'[1]Tabelle punteggi'!$F$5))))</f>
        <v>40</v>
      </c>
      <c r="J5" s="104" t="s">
        <v>13</v>
      </c>
      <c r="K5" s="102">
        <f>IF(J5="T",'[1]Tabelle punteggi'!$H$6,IF(J5="P",'[1]Tabelle punteggi'!$H$3,IF(J5="M",'[1]Tabelle punteggi'!$H$4,IF(J5="G",'[1]Tabelle punteggi'!$H$5,"  "))))</f>
        <v>40</v>
      </c>
      <c r="L5" s="111">
        <f t="shared" si="0"/>
        <v>280</v>
      </c>
      <c r="M5" s="24">
        <f t="shared" si="1"/>
        <v>1395</v>
      </c>
      <c r="N5" s="28"/>
    </row>
    <row r="6" spans="1:14" s="10" customFormat="1" ht="60">
      <c r="A6" s="26">
        <v>5</v>
      </c>
      <c r="B6" s="93" t="s">
        <v>87</v>
      </c>
      <c r="C6" s="94" t="s">
        <v>88</v>
      </c>
      <c r="D6" s="115">
        <v>131</v>
      </c>
      <c r="E6" s="109">
        <f>IF(ISBLANK(D6)," ",IF(AND(D6&gt;=0,D6&lt;11),'[1]Tabelle punteggi'!$B$3,IF(AND(D6&gt;=11,D6&lt;21),'[1]Tabelle punteggi'!$B$4,IF(AND(D6&gt;=21,D6&lt;51),'[1]Tabelle punteggi'!$B$5,'[1]Tabelle punteggi'!$B$6))))</f>
        <v>100</v>
      </c>
      <c r="F6" s="116">
        <v>93</v>
      </c>
      <c r="G6" s="109">
        <f>IF(ISBLANK(F6)," ",IF(AND(F6&gt;=0,F6&lt;100),'[1]Tabelle punteggi'!$D$3,IF(AND(F6&gt;=100,F6&lt;501),'[1]Tabelle punteggi'!$D$4,IF(AND(F6&gt;=501,F6&lt;801),'[1]Tabelle punteggi'!$D$5,'[1]Tabelle punteggi'!$D$6))))</f>
        <v>100</v>
      </c>
      <c r="H6" s="103">
        <v>3</v>
      </c>
      <c r="I6" s="109">
        <f>IF(ISBLANK(H6)," ",IF(H6="T",'[1]Tabelle punteggi'!$F$6,IF(AND(H6&gt;=0,H6&lt;3),'[1]Tabelle punteggi'!$F$3,IF(AND(H6&gt;=3,H6&lt;5),'[1]Tabelle punteggi'!$F$4,'[1]Tabelle punteggi'!$F$5))))</f>
        <v>40</v>
      </c>
      <c r="J6" s="104" t="s">
        <v>13</v>
      </c>
      <c r="K6" s="102">
        <f>IF(J6="T",'[1]Tabelle punteggi'!$H$6,IF(J6="P",'[1]Tabelle punteggi'!$H$3,IF(J6="M",'[1]Tabelle punteggi'!$H$4,IF(J6="G",'[1]Tabelle punteggi'!$H$5,"  "))))</f>
        <v>40</v>
      </c>
      <c r="L6" s="111">
        <f t="shared" si="0"/>
        <v>280</v>
      </c>
      <c r="M6" s="24">
        <f t="shared" si="1"/>
        <v>1488</v>
      </c>
      <c r="N6" s="28"/>
    </row>
    <row r="7" spans="1:14" s="10" customFormat="1" ht="60">
      <c r="A7" s="26">
        <v>6</v>
      </c>
      <c r="B7" s="93" t="s">
        <v>89</v>
      </c>
      <c r="C7" s="94" t="s">
        <v>90</v>
      </c>
      <c r="D7" s="115">
        <v>208</v>
      </c>
      <c r="E7" s="109">
        <f>IF(ISBLANK(D7)," ",IF(AND(D7&gt;=0,D7&lt;11),'[1]Tabelle punteggi'!$B$3,IF(AND(D7&gt;=11,D7&lt;21),'[1]Tabelle punteggi'!$B$4,IF(AND(D7&gt;=21,D7&lt;51),'[1]Tabelle punteggi'!$B$5,'[1]Tabelle punteggi'!$B$6))))</f>
        <v>100</v>
      </c>
      <c r="F7" s="116">
        <v>93</v>
      </c>
      <c r="G7" s="109">
        <f>IF(ISBLANK(F7)," ",IF(AND(F7&gt;=0,F7&lt;100),'[1]Tabelle punteggi'!$D$3,IF(AND(F7&gt;=100,F7&lt;501),'[1]Tabelle punteggi'!$D$4,IF(AND(F7&gt;=501,F7&lt;801),'[1]Tabelle punteggi'!$D$5,'[1]Tabelle punteggi'!$D$6))))</f>
        <v>100</v>
      </c>
      <c r="H7" s="105">
        <v>3</v>
      </c>
      <c r="I7" s="109">
        <f>IF(ISBLANK(H7)," ",IF(H7="T",'[1]Tabelle punteggi'!$F$6,IF(AND(H7&gt;=0,H7&lt;3),'[1]Tabelle punteggi'!$F$3,IF(AND(H7&gt;=3,H7&lt;5),'[1]Tabelle punteggi'!$F$4,'[1]Tabelle punteggi'!$F$5))))</f>
        <v>40</v>
      </c>
      <c r="J7" s="104" t="s">
        <v>13</v>
      </c>
      <c r="K7" s="102">
        <f>IF(J7="T",'[1]Tabelle punteggi'!$H$6,IF(J7="P",'[1]Tabelle punteggi'!$H$3,IF(J7="M",'[1]Tabelle punteggi'!$H$4,IF(J7="G",'[1]Tabelle punteggi'!$H$5,"  "))))</f>
        <v>40</v>
      </c>
      <c r="L7" s="111">
        <f t="shared" si="0"/>
        <v>280</v>
      </c>
      <c r="M7" s="24">
        <f t="shared" si="1"/>
        <v>1581</v>
      </c>
      <c r="N7" s="28"/>
    </row>
    <row r="8" spans="1:14" s="10" customFormat="1" ht="45">
      <c r="A8" s="26">
        <v>7</v>
      </c>
      <c r="B8" s="93" t="s">
        <v>120</v>
      </c>
      <c r="C8" s="94" t="s">
        <v>91</v>
      </c>
      <c r="D8" s="115">
        <v>257</v>
      </c>
      <c r="E8" s="109">
        <f>IF(ISBLANK(D8)," ",IF(AND(D8&gt;=0,D8&lt;11),'[1]Tabelle punteggi'!$B$3,IF(AND(D8&gt;=11,D8&lt;21),'[1]Tabelle punteggi'!$B$4,IF(AND(D8&gt;=21,D8&lt;51),'[1]Tabelle punteggi'!$B$5,'[1]Tabelle punteggi'!$B$6))))</f>
        <v>100</v>
      </c>
      <c r="F8" s="116">
        <v>93</v>
      </c>
      <c r="G8" s="109">
        <f>IF(ISBLANK(F8)," ",IF(AND(F8&gt;=0,F8&lt;100),'[1]Tabelle punteggi'!$D$3,IF(AND(F8&gt;=100,F8&lt;501),'[1]Tabelle punteggi'!$D$4,IF(AND(F8&gt;=501,F8&lt;801),'[1]Tabelle punteggi'!$D$5,'[1]Tabelle punteggi'!$D$6))))</f>
        <v>100</v>
      </c>
      <c r="H8" s="105">
        <v>3</v>
      </c>
      <c r="I8" s="109">
        <f>IF(ISBLANK(H8)," ",IF(H8="T",'[1]Tabelle punteggi'!$F$6,IF(AND(H8&gt;=0,H8&lt;3),'[1]Tabelle punteggi'!$F$3,IF(AND(H8&gt;=3,H8&lt;5),'[1]Tabelle punteggi'!$F$4,'[1]Tabelle punteggi'!$F$5))))</f>
        <v>40</v>
      </c>
      <c r="J8" s="104" t="s">
        <v>13</v>
      </c>
      <c r="K8" s="102">
        <f>IF(J8="T",'[1]Tabelle punteggi'!$H$6,IF(J8="P",'[1]Tabelle punteggi'!$H$3,IF(J8="M",'[1]Tabelle punteggi'!$H$4,IF(J8="G",'[1]Tabelle punteggi'!$H$5,"  "))))</f>
        <v>40</v>
      </c>
      <c r="L8" s="111">
        <f t="shared" si="0"/>
        <v>280</v>
      </c>
      <c r="M8" s="24">
        <f t="shared" si="1"/>
        <v>1674</v>
      </c>
      <c r="N8" s="28"/>
    </row>
    <row r="9" spans="1:14" s="10" customFormat="1" ht="60">
      <c r="A9" s="26">
        <v>8</v>
      </c>
      <c r="B9" s="93" t="s">
        <v>96</v>
      </c>
      <c r="C9" s="94" t="s">
        <v>97</v>
      </c>
      <c r="D9" s="115">
        <v>300</v>
      </c>
      <c r="E9" s="109">
        <f>IF(ISBLANK(D9)," ",IF(AND(D9&gt;=0,D9&lt;11),'[1]Tabelle punteggi'!$B$3,IF(AND(D9&gt;=11,D9&lt;21),'[1]Tabelle punteggi'!$B$4,IF(AND(D9&gt;=21,D9&lt;51),'[1]Tabelle punteggi'!$B$5,'[1]Tabelle punteggi'!$B$6))))</f>
        <v>100</v>
      </c>
      <c r="F9" s="116">
        <v>93</v>
      </c>
      <c r="G9" s="109">
        <f>IF(ISBLANK(F9)," ",IF(AND(F9&gt;=0,F9&lt;100),'[1]Tabelle punteggi'!$D$3,IF(AND(F9&gt;=100,F9&lt;501),'[1]Tabelle punteggi'!$D$4,IF(AND(F9&gt;=501,F9&lt;801),'[1]Tabelle punteggi'!$D$5,'[1]Tabelle punteggi'!$D$6))))</f>
        <v>100</v>
      </c>
      <c r="H9" s="105">
        <v>3</v>
      </c>
      <c r="I9" s="109">
        <f>IF(ISBLANK(H9)," ",IF(H9="T",'[1]Tabelle punteggi'!$F$6,IF(AND(H9&gt;=0,H9&lt;3),'[1]Tabelle punteggi'!$F$3,IF(AND(H9&gt;=3,H9&lt;5),'[1]Tabelle punteggi'!$F$4,'[1]Tabelle punteggi'!$F$5))))</f>
        <v>40</v>
      </c>
      <c r="J9" s="104" t="s">
        <v>13</v>
      </c>
      <c r="K9" s="102">
        <f>IF(J9="T",'[1]Tabelle punteggi'!$H$6,IF(J9="P",'[1]Tabelle punteggi'!$H$3,IF(J9="M",'[1]Tabelle punteggi'!$H$4,IF(J9="G",'[1]Tabelle punteggi'!$H$5,"  "))))</f>
        <v>40</v>
      </c>
      <c r="L9" s="111">
        <f t="shared" si="0"/>
        <v>280</v>
      </c>
      <c r="M9" s="24">
        <f t="shared" si="1"/>
        <v>1767</v>
      </c>
      <c r="N9" s="28"/>
    </row>
    <row r="10" spans="1:14" s="10" customFormat="1" ht="60">
      <c r="A10" s="26">
        <v>9</v>
      </c>
      <c r="B10" s="93" t="s">
        <v>92</v>
      </c>
      <c r="C10" s="94" t="s">
        <v>93</v>
      </c>
      <c r="D10" s="134">
        <v>95</v>
      </c>
      <c r="E10" s="109">
        <f>IF(ISBLANK(D10)," ",IF(AND(D10&gt;=0,D10&lt;11),'[1]Tabelle punteggi'!$B$3,IF(AND(D10&gt;=11,D10&lt;21),'[1]Tabelle punteggi'!$B$4,IF(AND(D10&gt;=21,D10&lt;51),'[1]Tabelle punteggi'!$B$5,'[1]Tabelle punteggi'!$B$6))))</f>
        <v>100</v>
      </c>
      <c r="F10" s="116">
        <v>93</v>
      </c>
      <c r="G10" s="109">
        <f>IF(ISBLANK(F10)," ",IF(AND(F10&gt;=0,F10&lt;100),'[1]Tabelle punteggi'!$D$3,IF(AND(F10&gt;=100,F10&lt;501),'[1]Tabelle punteggi'!$D$4,IF(AND(F10&gt;=501,F10&lt;801),'[1]Tabelle punteggi'!$D$5,'[1]Tabelle punteggi'!$D$6))))</f>
        <v>100</v>
      </c>
      <c r="H10" s="137">
        <v>3</v>
      </c>
      <c r="I10" s="109">
        <f>IF(ISBLANK(H10)," ",IF(H10="T",'[1]Tabelle punteggi'!$F$6,IF(AND(H10&gt;=0,H10&lt;3),'[1]Tabelle punteggi'!$F$3,IF(AND(H10&gt;=3,H10&lt;5),'[1]Tabelle punteggi'!$F$4,'[1]Tabelle punteggi'!$F$5))))</f>
        <v>40</v>
      </c>
      <c r="J10" s="137" t="s">
        <v>13</v>
      </c>
      <c r="K10" s="102">
        <f>IF(J10="T",'[1]Tabelle punteggi'!$H$6,IF(J10="P",'[1]Tabelle punteggi'!$H$3,IF(J10="M",'[1]Tabelle punteggi'!$H$4,IF(J10="G",'[1]Tabelle punteggi'!$H$5,"  "))))</f>
        <v>40</v>
      </c>
      <c r="L10" s="111">
        <f t="shared" si="0"/>
        <v>280</v>
      </c>
      <c r="M10" s="24">
        <f t="shared" si="1"/>
        <v>1860</v>
      </c>
      <c r="N10" s="28"/>
    </row>
    <row r="11" spans="1:14" s="10" customFormat="1" ht="60">
      <c r="A11" s="26">
        <v>10</v>
      </c>
      <c r="B11" s="93" t="s">
        <v>94</v>
      </c>
      <c r="C11" s="94" t="s">
        <v>95</v>
      </c>
      <c r="D11" s="28">
        <v>260</v>
      </c>
      <c r="E11" s="109">
        <f>IF(ISBLANK(D11)," ",IF(AND(D11&gt;=0,D11&lt;11),'[1]Tabelle punteggi'!$B$3,IF(AND(D11&gt;=11,D11&lt;21),'[1]Tabelle punteggi'!$B$4,IF(AND(D11&gt;=21,D11&lt;51),'[1]Tabelle punteggi'!$B$5,'[1]Tabelle punteggi'!$B$6))))</f>
        <v>100</v>
      </c>
      <c r="F11" s="43">
        <v>92.5</v>
      </c>
      <c r="G11" s="109">
        <f>IF(ISBLANK(F11)," ",IF(AND(F11&gt;=0,F11&lt;100),'[1]Tabelle punteggi'!$D$3,IF(AND(F11&gt;=100,F11&lt;501),'[1]Tabelle punteggi'!$D$4,IF(AND(F11&gt;=501,F11&lt;801),'[1]Tabelle punteggi'!$D$5,'[1]Tabelle punteggi'!$D$6))))</f>
        <v>100</v>
      </c>
      <c r="H11" s="26">
        <v>4</v>
      </c>
      <c r="I11" s="109">
        <f>IF(ISBLANK(H11)," ",IF(H11="T",'[1]Tabelle punteggi'!$F$6,IF(AND(H11&gt;=0,H11&lt;3),'[1]Tabelle punteggi'!$F$3,IF(AND(H11&gt;=3,H11&lt;5),'[1]Tabelle punteggi'!$F$4,'[1]Tabelle punteggi'!$F$5))))</f>
        <v>40</v>
      </c>
      <c r="J11" s="29" t="s">
        <v>13</v>
      </c>
      <c r="K11" s="102">
        <f>IF(J11="T",'[1]Tabelle punteggi'!$H$6,IF(J11="P",'[1]Tabelle punteggi'!$H$3,IF(J11="M",'[1]Tabelle punteggi'!$H$4,IF(J11="G",'[1]Tabelle punteggi'!$H$5,"  "))))</f>
        <v>40</v>
      </c>
      <c r="L11" s="111">
        <f t="shared" si="0"/>
        <v>280</v>
      </c>
      <c r="M11" s="24">
        <f t="shared" si="1"/>
        <v>1952.5</v>
      </c>
      <c r="N11" s="28"/>
    </row>
    <row r="12" spans="1:14" s="1" customFormat="1" ht="45">
      <c r="A12" s="26">
        <v>11</v>
      </c>
      <c r="B12" s="93" t="s">
        <v>84</v>
      </c>
      <c r="C12" s="94" t="s">
        <v>83</v>
      </c>
      <c r="D12" s="28">
        <v>51</v>
      </c>
      <c r="E12" s="102">
        <f>IF(ISBLANK(D12)," ",IF(AND(D12&gt;=0,D12&lt;11),'[1]Tabelle punteggi'!$B$3,IF(AND(D12&gt;=11,D12&lt;21),'[1]Tabelle punteggi'!$B$4,IF(AND(D12&gt;=21,D12&lt;51),'[1]Tabelle punteggi'!$B$5,'[1]Tabelle punteggi'!$B$6))))</f>
        <v>100</v>
      </c>
      <c r="F12" s="43">
        <v>186</v>
      </c>
      <c r="G12" s="102">
        <f>IF(ISBLANK(F12)," ",IF(AND(F12&gt;=0,F12&lt;100),'[1]Tabelle punteggi'!$D$3,IF(AND(F12&gt;=100,F12&lt;501),'[1]Tabelle punteggi'!$D$4,IF(AND(F12&gt;=501,F12&lt;801),'[1]Tabelle punteggi'!$D$5,'[1]Tabelle punteggi'!$D$6))))</f>
        <v>70</v>
      </c>
      <c r="H12" s="26">
        <v>3</v>
      </c>
      <c r="I12" s="102">
        <f>IF(ISBLANK(H12)," ",IF(H12="T",'[1]Tabelle punteggi'!$F$6,IF(AND(H12&gt;=0,H12&lt;3),'[1]Tabelle punteggi'!$F$3,IF(AND(H12&gt;=3,H12&lt;5),'[1]Tabelle punteggi'!$F$4,'[1]Tabelle punteggi'!$F$5))))</f>
        <v>40</v>
      </c>
      <c r="J12" s="29" t="s">
        <v>13</v>
      </c>
      <c r="K12" s="102">
        <f>IF(J12="T",'[1]Tabelle punteggi'!$H$6,IF(J12="P",'[1]Tabelle punteggi'!$H$3,IF(J12="M",'[1]Tabelle punteggi'!$H$4,IF(J12="G",'[1]Tabelle punteggi'!$H$5,"  "))))</f>
        <v>40</v>
      </c>
      <c r="L12" s="107">
        <f>E12+G12+I12+K12</f>
        <v>250</v>
      </c>
      <c r="M12" s="24">
        <f t="shared" si="1"/>
        <v>2138.5</v>
      </c>
      <c r="N12" s="23"/>
    </row>
    <row r="13" spans="1:14" s="10" customFormat="1" ht="60">
      <c r="A13" s="26">
        <v>12</v>
      </c>
      <c r="B13" s="93" t="s">
        <v>40</v>
      </c>
      <c r="C13" s="114" t="s">
        <v>112</v>
      </c>
      <c r="D13" s="78">
        <v>200</v>
      </c>
      <c r="E13" s="109">
        <f>IF(ISBLANK(D13)," ",IF(AND(D13&gt;=0,D13&lt;11),'[1]Tabelle punteggi'!$B$3,IF(AND(D13&gt;=11,D13&lt;21),'[1]Tabelle punteggi'!$B$4,IF(AND(D13&gt;=21,D13&lt;51),'[1]Tabelle punteggi'!$B$5,'[1]Tabelle punteggi'!$B$6))))</f>
        <v>100</v>
      </c>
      <c r="F13" s="24">
        <v>233</v>
      </c>
      <c r="G13" s="109">
        <f>IF(ISBLANK(F13)," ",IF(AND(F13&gt;=0,F13&lt;100),'[1]Tabelle punteggi'!$D$3,IF(AND(F13&gt;=100,F13&lt;501),'[1]Tabelle punteggi'!$D$4,IF(AND(F13&gt;=501,F13&lt;801),'[1]Tabelle punteggi'!$D$5,'[1]Tabelle punteggi'!$D$6))))</f>
        <v>70</v>
      </c>
      <c r="H13" s="78">
        <v>3</v>
      </c>
      <c r="I13" s="109">
        <f>IF(ISBLANK(H13)," ",IF(H13="T",'[1]Tabelle punteggi'!$F$6,IF(AND(H13&gt;=0,H13&lt;3),'[1]Tabelle punteggi'!$F$3,IF(AND(H13&gt;=3,H13&lt;5),'[1]Tabelle punteggi'!$F$4,'[1]Tabelle punteggi'!$F$5))))</f>
        <v>40</v>
      </c>
      <c r="J13" s="117" t="s">
        <v>13</v>
      </c>
      <c r="K13" s="102">
        <f>IF(J13="T",'[1]Tabelle punteggi'!$H$6,IF(J13="P",'[1]Tabelle punteggi'!$H$3,IF(J13="M",'[1]Tabelle punteggi'!$H$4,IF(J13="G",'[1]Tabelle punteggi'!$H$5,"  "))))</f>
        <v>40</v>
      </c>
      <c r="L13" s="111">
        <f aca="true" t="shared" si="2" ref="L13:L22">IF(SUM(E13,G13:I13,K13)&gt;0,SUM(E13,G13,I13,K13),0)</f>
        <v>250</v>
      </c>
      <c r="M13" s="24">
        <f t="shared" si="1"/>
        <v>2371.5</v>
      </c>
      <c r="N13" s="23"/>
    </row>
    <row r="14" spans="1:14" s="10" customFormat="1" ht="105">
      <c r="A14" s="26">
        <v>13</v>
      </c>
      <c r="B14" s="93" t="s">
        <v>63</v>
      </c>
      <c r="C14" s="94" t="s">
        <v>109</v>
      </c>
      <c r="D14" s="78">
        <v>51</v>
      </c>
      <c r="E14" s="109">
        <f>IF(ISBLANK(D14)," ",IF(AND(D14&gt;=0,D14&lt;11),'[1]Tabelle punteggi'!$B$3,IF(AND(D14&gt;=11,D14&lt;21),'[1]Tabelle punteggi'!$B$4,IF(AND(D14&gt;=21,D14&lt;51),'[1]Tabelle punteggi'!$B$5,'[1]Tabelle punteggi'!$B$6))))</f>
        <v>100</v>
      </c>
      <c r="F14" s="24">
        <v>140</v>
      </c>
      <c r="G14" s="109">
        <f>IF(ISBLANK(F14)," ",IF(AND(F14&gt;=0,F14&lt;100),'[1]Tabelle punteggi'!$D$3,IF(AND(F14&gt;=100,F14&lt;501),'[1]Tabelle punteggi'!$D$4,IF(AND(F14&gt;=501,F14&lt;801),'[1]Tabelle punteggi'!$D$5,'[1]Tabelle punteggi'!$D$6))))</f>
        <v>70</v>
      </c>
      <c r="H14" s="78">
        <v>1</v>
      </c>
      <c r="I14" s="109">
        <f>IF(ISBLANK(H14)," ",IF(H14="T",'[1]Tabelle punteggi'!$F$6,IF(AND(H14&gt;=0,H14&lt;3),'[1]Tabelle punteggi'!$F$3,IF(AND(H14&gt;=3,H14&lt;5),'[1]Tabelle punteggi'!$F$4,'[1]Tabelle punteggi'!$F$5))))</f>
        <v>20</v>
      </c>
      <c r="J14" s="117" t="s">
        <v>13</v>
      </c>
      <c r="K14" s="102">
        <f>IF(J14="T",'[1]Tabelle punteggi'!$H$6,IF(J14="P",'[1]Tabelle punteggi'!$H$3,IF(J14="M",'[1]Tabelle punteggi'!$H$4,IF(J14="G",'[1]Tabelle punteggi'!$H$5,"  "))))</f>
        <v>40</v>
      </c>
      <c r="L14" s="111">
        <f t="shared" si="2"/>
        <v>230</v>
      </c>
      <c r="M14" s="24">
        <f t="shared" si="1"/>
        <v>2511.5</v>
      </c>
      <c r="N14" s="23"/>
    </row>
    <row r="15" spans="1:14" s="10" customFormat="1" ht="105">
      <c r="A15" s="26">
        <v>14</v>
      </c>
      <c r="B15" s="95" t="s">
        <v>66</v>
      </c>
      <c r="C15" s="94" t="s">
        <v>67</v>
      </c>
      <c r="D15" s="26">
        <v>100</v>
      </c>
      <c r="E15" s="109">
        <f>IF(ISBLANK(D15)," ",IF(AND(D15&gt;=0,D15&lt;11),'[1]Tabelle punteggi'!$B$3,IF(AND(D15&gt;=11,D15&lt;21),'[1]Tabelle punteggi'!$B$4,IF(AND(D15&gt;=21,D15&lt;51),'[1]Tabelle punteggi'!$B$5,'[1]Tabelle punteggi'!$B$6))))</f>
        <v>100</v>
      </c>
      <c r="F15" s="24">
        <v>233</v>
      </c>
      <c r="G15" s="109">
        <f>IF(ISBLANK(F15)," ",IF(AND(F15&gt;=0,F15&lt;100),'[1]Tabelle punteggi'!$D$3,IF(AND(F15&gt;=100,F15&lt;501),'[1]Tabelle punteggi'!$D$4,IF(AND(F15&gt;=501,F15&lt;801),'[1]Tabelle punteggi'!$D$5,'[1]Tabelle punteggi'!$D$6))))</f>
        <v>70</v>
      </c>
      <c r="H15" s="31">
        <v>2</v>
      </c>
      <c r="I15" s="109">
        <f>IF(ISBLANK(H15)," ",IF(H15="T",'[1]Tabelle punteggi'!$F$6,IF(AND(H15&gt;=0,H15&lt;3),'[1]Tabelle punteggi'!$F$3,IF(AND(H15&gt;=3,H15&lt;5),'[1]Tabelle punteggi'!$F$4,'[1]Tabelle punteggi'!$F$5))))</f>
        <v>20</v>
      </c>
      <c r="J15" s="29" t="s">
        <v>13</v>
      </c>
      <c r="K15" s="102">
        <f>IF(J15="T",'[1]Tabelle punteggi'!$H$6,IF(J15="P",'[1]Tabelle punteggi'!$H$3,IF(J15="M",'[1]Tabelle punteggi'!$H$4,IF(J15="G",'[1]Tabelle punteggi'!$H$5,"  "))))</f>
        <v>40</v>
      </c>
      <c r="L15" s="111">
        <f t="shared" si="2"/>
        <v>230</v>
      </c>
      <c r="M15" s="24">
        <f t="shared" si="1"/>
        <v>2744.5</v>
      </c>
      <c r="N15" s="23"/>
    </row>
    <row r="16" spans="1:14" s="10" customFormat="1" ht="57.75" customHeight="1">
      <c r="A16" s="26">
        <v>15</v>
      </c>
      <c r="B16" s="93" t="s">
        <v>41</v>
      </c>
      <c r="C16" s="94" t="s">
        <v>42</v>
      </c>
      <c r="D16" s="28">
        <v>200</v>
      </c>
      <c r="E16" s="109">
        <f>IF(ISBLANK(D16)," ",IF(AND(D16&gt;=0,D16&lt;11),'[1]Tabelle punteggi'!$B$3,IF(AND(D16&gt;=11,D16&lt;21),'[1]Tabelle punteggi'!$B$4,IF(AND(D16&gt;=21,D16&lt;51),'[1]Tabelle punteggi'!$B$5,'[1]Tabelle punteggi'!$B$6))))</f>
        <v>100</v>
      </c>
      <c r="F16" s="43">
        <v>140</v>
      </c>
      <c r="G16" s="109">
        <f>IF(ISBLANK(F16)," ",IF(AND(F16&gt;=0,F16&lt;100),'[1]Tabelle punteggi'!$D$3,IF(AND(F16&gt;=100,F16&lt;501),'[1]Tabelle punteggi'!$D$4,IF(AND(F16&gt;=501,F16&lt;801),'[1]Tabelle punteggi'!$D$5,'[1]Tabelle punteggi'!$D$6))))</f>
        <v>70</v>
      </c>
      <c r="H16" s="31">
        <v>2</v>
      </c>
      <c r="I16" s="109">
        <f>IF(ISBLANK(H16)," ",IF(H16="T",'[1]Tabelle punteggi'!$F$6,IF(AND(H16&gt;=0,H16&lt;3),'[1]Tabelle punteggi'!$F$3,IF(AND(H16&gt;=3,H16&lt;5),'[1]Tabelle punteggi'!$F$4,'[1]Tabelle punteggi'!$F$5))))</f>
        <v>20</v>
      </c>
      <c r="J16" s="29" t="s">
        <v>13</v>
      </c>
      <c r="K16" s="102">
        <f>IF(J16="T",'[1]Tabelle punteggi'!$H$6,IF(J16="P",'[1]Tabelle punteggi'!$H$3,IF(J16="M",'[1]Tabelle punteggi'!$H$4,IF(J16="G",'[1]Tabelle punteggi'!$H$5,"  "))))</f>
        <v>40</v>
      </c>
      <c r="L16" s="111">
        <f t="shared" si="2"/>
        <v>230</v>
      </c>
      <c r="M16" s="24">
        <f t="shared" si="1"/>
        <v>2884.5</v>
      </c>
      <c r="N16" s="23"/>
    </row>
    <row r="17" spans="1:14" s="10" customFormat="1" ht="45">
      <c r="A17" s="26">
        <v>16</v>
      </c>
      <c r="B17" s="93" t="s">
        <v>43</v>
      </c>
      <c r="C17" s="94" t="s">
        <v>44</v>
      </c>
      <c r="D17" s="28">
        <v>200</v>
      </c>
      <c r="E17" s="109">
        <f>IF(ISBLANK(D17)," ",IF(AND(D17&gt;=0,D17&lt;11),'[1]Tabelle punteggi'!$B$3,IF(AND(D17&gt;=11,D17&lt;21),'[1]Tabelle punteggi'!$B$4,IF(AND(D17&gt;=21,D17&lt;51),'[1]Tabelle punteggi'!$B$5,'[1]Tabelle punteggi'!$B$6))))</f>
        <v>100</v>
      </c>
      <c r="F17" s="43">
        <v>140</v>
      </c>
      <c r="G17" s="109">
        <f>IF(ISBLANK(F17)," ",IF(AND(F17&gt;=0,F17&lt;100),'[1]Tabelle punteggi'!$D$3,IF(AND(F17&gt;=100,F17&lt;501),'[1]Tabelle punteggi'!$D$4,IF(AND(F17&gt;=501,F17&lt;801),'[1]Tabelle punteggi'!$D$5,'[1]Tabelle punteggi'!$D$6))))</f>
        <v>70</v>
      </c>
      <c r="H17" s="26">
        <v>2</v>
      </c>
      <c r="I17" s="109">
        <f>IF(ISBLANK(H17)," ",IF(H17="T",'[1]Tabelle punteggi'!$F$6,IF(AND(H17&gt;=0,H17&lt;3),'[1]Tabelle punteggi'!$F$3,IF(AND(H17&gt;=3,H17&lt;5),'[1]Tabelle punteggi'!$F$4,'[1]Tabelle punteggi'!$F$5))))</f>
        <v>20</v>
      </c>
      <c r="J17" s="29" t="s">
        <v>13</v>
      </c>
      <c r="K17" s="102">
        <f>IF(J17="T",'[1]Tabelle punteggi'!$H$6,IF(J17="P",'[1]Tabelle punteggi'!$H$3,IF(J17="M",'[1]Tabelle punteggi'!$H$4,IF(J17="G",'[1]Tabelle punteggi'!$H$5,"  "))))</f>
        <v>40</v>
      </c>
      <c r="L17" s="111">
        <f t="shared" si="2"/>
        <v>230</v>
      </c>
      <c r="M17" s="24">
        <f t="shared" si="1"/>
        <v>3024.5</v>
      </c>
      <c r="N17" s="23"/>
    </row>
    <row r="18" spans="1:14" s="10" customFormat="1" ht="30">
      <c r="A18" s="26">
        <v>17</v>
      </c>
      <c r="B18" s="93" t="s">
        <v>45</v>
      </c>
      <c r="C18" s="94" t="s">
        <v>46</v>
      </c>
      <c r="D18" s="28">
        <v>200</v>
      </c>
      <c r="E18" s="109">
        <f>IF(ISBLANK(D18)," ",IF(AND(D18&gt;=0,D18&lt;11),'[1]Tabelle punteggi'!$B$3,IF(AND(D18&gt;=11,D18&lt;21),'[1]Tabelle punteggi'!$B$4,IF(AND(D18&gt;=21,D18&lt;51),'[1]Tabelle punteggi'!$B$5,'[1]Tabelle punteggi'!$B$6))))</f>
        <v>100</v>
      </c>
      <c r="F18" s="43">
        <v>140</v>
      </c>
      <c r="G18" s="109">
        <f>IF(ISBLANK(F18)," ",IF(AND(F18&gt;=0,F18&lt;100),'[1]Tabelle punteggi'!$D$3,IF(AND(F18&gt;=100,F18&lt;501),'[1]Tabelle punteggi'!$D$4,IF(AND(F18&gt;=501,F18&lt;801),'[1]Tabelle punteggi'!$D$5,'[1]Tabelle punteggi'!$D$6))))</f>
        <v>70</v>
      </c>
      <c r="H18" s="31">
        <v>2</v>
      </c>
      <c r="I18" s="109">
        <f>IF(ISBLANK(H18)," ",IF(H18="T",'[1]Tabelle punteggi'!$F$6,IF(AND(H18&gt;=0,H18&lt;3),'[1]Tabelle punteggi'!$F$3,IF(AND(H18&gt;=3,H18&lt;5),'[1]Tabelle punteggi'!$F$4,'[1]Tabelle punteggi'!$F$5))))</f>
        <v>20</v>
      </c>
      <c r="J18" s="31" t="s">
        <v>13</v>
      </c>
      <c r="K18" s="102">
        <f>IF(J18="T",'[1]Tabelle punteggi'!$H$6,IF(J18="P",'[1]Tabelle punteggi'!$H$3,IF(J18="M",'[1]Tabelle punteggi'!$H$4,IF(J18="G",'[1]Tabelle punteggi'!$H$5,"  "))))</f>
        <v>40</v>
      </c>
      <c r="L18" s="111">
        <f t="shared" si="2"/>
        <v>230</v>
      </c>
      <c r="M18" s="24">
        <f t="shared" si="1"/>
        <v>3164.5</v>
      </c>
      <c r="N18" s="23"/>
    </row>
    <row r="19" spans="1:14" s="10" customFormat="1" ht="45">
      <c r="A19" s="26">
        <v>18</v>
      </c>
      <c r="B19" s="93" t="s">
        <v>47</v>
      </c>
      <c r="C19" s="94" t="s">
        <v>48</v>
      </c>
      <c r="D19" s="28">
        <v>200</v>
      </c>
      <c r="E19" s="109">
        <f>IF(ISBLANK(D19)," ",IF(AND(D19&gt;=0,D19&lt;11),'[1]Tabelle punteggi'!$B$3,IF(AND(D19&gt;=11,D19&lt;21),'[1]Tabelle punteggi'!$B$4,IF(AND(D19&gt;=21,D19&lt;51),'[1]Tabelle punteggi'!$B$5,'[1]Tabelle punteggi'!$B$6))))</f>
        <v>100</v>
      </c>
      <c r="F19" s="43">
        <v>233</v>
      </c>
      <c r="G19" s="109">
        <f>IF(ISBLANK(F19)," ",IF(AND(F19&gt;=0,F19&lt;100),'[1]Tabelle punteggi'!$D$3,IF(AND(F19&gt;=100,F19&lt;501),'[1]Tabelle punteggi'!$D$4,IF(AND(F19&gt;=501,F19&lt;801),'[1]Tabelle punteggi'!$D$5,'[1]Tabelle punteggi'!$D$6))))</f>
        <v>70</v>
      </c>
      <c r="H19" s="31">
        <v>2</v>
      </c>
      <c r="I19" s="109">
        <f>IF(ISBLANK(H19)," ",IF(H19="T",'[1]Tabelle punteggi'!$F$6,IF(AND(H19&gt;=0,H19&lt;3),'[1]Tabelle punteggi'!$F$3,IF(AND(H19&gt;=3,H19&lt;5),'[1]Tabelle punteggi'!$F$4,'[1]Tabelle punteggi'!$F$5))))</f>
        <v>20</v>
      </c>
      <c r="J19" s="31" t="s">
        <v>13</v>
      </c>
      <c r="K19" s="102">
        <f>IF(J19="T",'[1]Tabelle punteggi'!$H$6,IF(J19="P",'[1]Tabelle punteggi'!$H$3,IF(J19="M",'[1]Tabelle punteggi'!$H$4,IF(J19="G",'[1]Tabelle punteggi'!$H$5,"  "))))</f>
        <v>40</v>
      </c>
      <c r="L19" s="111">
        <f t="shared" si="2"/>
        <v>230</v>
      </c>
      <c r="M19" s="24">
        <f t="shared" si="1"/>
        <v>3397.5</v>
      </c>
      <c r="N19" s="52"/>
    </row>
    <row r="20" spans="1:14" s="10" customFormat="1" ht="45">
      <c r="A20" s="26">
        <v>19</v>
      </c>
      <c r="B20" s="93" t="s">
        <v>49</v>
      </c>
      <c r="C20" s="94" t="s">
        <v>50</v>
      </c>
      <c r="D20" s="28">
        <v>200</v>
      </c>
      <c r="E20" s="109">
        <f>IF(ISBLANK(D20)," ",IF(AND(D20&gt;=0,D20&lt;11),'[1]Tabelle punteggi'!$B$3,IF(AND(D20&gt;=11,D20&lt;21),'[1]Tabelle punteggi'!$B$4,IF(AND(D20&gt;=21,D20&lt;51),'[1]Tabelle punteggi'!$B$5,'[1]Tabelle punteggi'!$B$6))))</f>
        <v>100</v>
      </c>
      <c r="F20" s="43">
        <v>140</v>
      </c>
      <c r="G20" s="109">
        <f>IF(ISBLANK(F20)," ",IF(AND(F20&gt;=0,F20&lt;100),'[1]Tabelle punteggi'!$D$3,IF(AND(F20&gt;=100,F20&lt;501),'[1]Tabelle punteggi'!$D$4,IF(AND(F20&gt;=501,F20&lt;801),'[1]Tabelle punteggi'!$D$5,'[1]Tabelle punteggi'!$D$6))))</f>
        <v>70</v>
      </c>
      <c r="H20" s="31">
        <v>2</v>
      </c>
      <c r="I20" s="109">
        <f>IF(ISBLANK(H20)," ",IF(H20="T",'[1]Tabelle punteggi'!$F$6,IF(AND(H20&gt;=0,H20&lt;3),'[1]Tabelle punteggi'!$F$3,IF(AND(H20&gt;=3,H20&lt;5),'[1]Tabelle punteggi'!$F$4,'[1]Tabelle punteggi'!$F$5))))</f>
        <v>20</v>
      </c>
      <c r="J20" s="29" t="s">
        <v>13</v>
      </c>
      <c r="K20" s="102">
        <f>IF(J20="T",'[1]Tabelle punteggi'!$H$6,IF(J20="P",'[1]Tabelle punteggi'!$H$3,IF(J20="M",'[1]Tabelle punteggi'!$H$4,IF(J20="G",'[1]Tabelle punteggi'!$H$5,"  "))))</f>
        <v>40</v>
      </c>
      <c r="L20" s="111">
        <f t="shared" si="2"/>
        <v>230</v>
      </c>
      <c r="M20" s="24">
        <f t="shared" si="1"/>
        <v>3537.5</v>
      </c>
      <c r="N20" s="23"/>
    </row>
    <row r="21" spans="1:14" s="10" customFormat="1" ht="39.75" customHeight="1">
      <c r="A21" s="26">
        <v>20</v>
      </c>
      <c r="B21" s="93" t="s">
        <v>51</v>
      </c>
      <c r="C21" s="94" t="s">
        <v>113</v>
      </c>
      <c r="D21" s="28">
        <v>320</v>
      </c>
      <c r="E21" s="109">
        <f>IF(ISBLANK(D21)," ",IF(AND(D21&gt;=0,D21&lt;11),'[1]Tabelle punteggi'!$B$3,IF(AND(D21&gt;=11,D21&lt;21),'[1]Tabelle punteggi'!$B$4,IF(AND(D21&gt;=21,D21&lt;51),'[1]Tabelle punteggi'!$B$5,'[1]Tabelle punteggi'!$B$6))))</f>
        <v>100</v>
      </c>
      <c r="F21" s="43">
        <v>372</v>
      </c>
      <c r="G21" s="109">
        <f>IF(ISBLANK(F21)," ",IF(AND(F21&gt;=0,F21&lt;100),'[1]Tabelle punteggi'!$D$3,IF(AND(F21&gt;=100,F21&lt;501),'[1]Tabelle punteggi'!$D$4,IF(AND(F21&gt;=501,F21&lt;801),'[1]Tabelle punteggi'!$D$5,'[1]Tabelle punteggi'!$D$6))))</f>
        <v>70</v>
      </c>
      <c r="H21" s="31">
        <v>2</v>
      </c>
      <c r="I21" s="109">
        <f>IF(ISBLANK(H21)," ",IF(H21="T",'[1]Tabelle punteggi'!$F$6,IF(AND(H21&gt;=0,H21&lt;3),'[1]Tabelle punteggi'!$F$3,IF(AND(H21&gt;=3,H21&lt;5),'[1]Tabelle punteggi'!$F$4,'[1]Tabelle punteggi'!$F$5))))</f>
        <v>20</v>
      </c>
      <c r="J21" s="29" t="s">
        <v>13</v>
      </c>
      <c r="K21" s="102">
        <f>IF(J21="T",'[1]Tabelle punteggi'!$H$6,IF(J21="P",'[1]Tabelle punteggi'!$H$3,IF(J21="M",'[1]Tabelle punteggi'!$H$4,IF(J21="G",'[1]Tabelle punteggi'!$H$5,"  "))))</f>
        <v>40</v>
      </c>
      <c r="L21" s="111">
        <f t="shared" si="2"/>
        <v>230</v>
      </c>
      <c r="M21" s="24">
        <f t="shared" si="1"/>
        <v>3909.5</v>
      </c>
      <c r="N21" s="23"/>
    </row>
    <row r="22" spans="1:14" s="10" customFormat="1" ht="62.25" customHeight="1">
      <c r="A22" s="26">
        <v>21</v>
      </c>
      <c r="B22" s="93" t="s">
        <v>73</v>
      </c>
      <c r="C22" s="94" t="s">
        <v>72</v>
      </c>
      <c r="D22" s="28">
        <v>51</v>
      </c>
      <c r="E22" s="109">
        <f>IF(ISBLANK(D22)," ",IF(AND(D22&gt;=0,D22&lt;11),'[1]Tabelle punteggi'!$B$3,IF(AND(D22&gt;=11,D22&lt;21),'[1]Tabelle punteggi'!$B$4,IF(AND(D22&gt;=21,D22&lt;51),'[1]Tabelle punteggi'!$B$5,'[1]Tabelle punteggi'!$B$6))))</f>
        <v>100</v>
      </c>
      <c r="F22" s="43">
        <v>372</v>
      </c>
      <c r="G22" s="109">
        <f>IF(ISBLANK(F22)," ",IF(AND(F22&gt;=0,F22&lt;100),'[1]Tabelle punteggi'!$D$3,IF(AND(F22&gt;=100,F22&lt;501),'[1]Tabelle punteggi'!$D$4,IF(AND(F22&gt;=501,F22&lt;801),'[1]Tabelle punteggi'!$D$5,'[1]Tabelle punteggi'!$D$6))))</f>
        <v>70</v>
      </c>
      <c r="H22" s="31">
        <v>4</v>
      </c>
      <c r="I22" s="109">
        <f>IF(ISBLANK(H22)," ",IF(H22="T",'[1]Tabelle punteggi'!$F$6,IF(AND(H22&gt;=0,H22&lt;3),'[1]Tabelle punteggi'!$F$3,IF(AND(H22&gt;=3,H22&lt;5),'[1]Tabelle punteggi'!$F$4,'[1]Tabelle punteggi'!$F$5))))</f>
        <v>40</v>
      </c>
      <c r="J22" s="29" t="s">
        <v>14</v>
      </c>
      <c r="K22" s="102">
        <f>IF(J22="T",'[1]Tabelle punteggi'!$H$6,IF(J22="P",'[1]Tabelle punteggi'!$H$3,IF(J22="M",'[1]Tabelle punteggi'!$H$4,IF(J22="G",'[1]Tabelle punteggi'!$H$5,"  "))))</f>
        <v>20</v>
      </c>
      <c r="L22" s="111">
        <f t="shared" si="2"/>
        <v>230</v>
      </c>
      <c r="M22" s="24">
        <f t="shared" si="1"/>
        <v>4281.5</v>
      </c>
      <c r="N22" s="23"/>
    </row>
    <row r="23" spans="1:14" s="10" customFormat="1" ht="45">
      <c r="A23" s="26">
        <v>22</v>
      </c>
      <c r="B23" s="93" t="s">
        <v>123</v>
      </c>
      <c r="C23" s="94" t="s">
        <v>85</v>
      </c>
      <c r="D23" s="28">
        <v>25</v>
      </c>
      <c r="E23" s="102">
        <f>IF(ISBLANK(D23)," ",IF(AND(D23&gt;=0,D23&lt;11),'[1]Tabelle punteggi'!$B$3,IF(AND(D23&gt;=11,D23&lt;21),'[1]Tabelle punteggi'!$B$4,IF(AND(D23&gt;=21,D23&lt;51),'[1]Tabelle punteggi'!$B$5,'[1]Tabelle punteggi'!$B$6))))</f>
        <v>70</v>
      </c>
      <c r="F23" s="43">
        <v>233</v>
      </c>
      <c r="G23" s="102">
        <f>IF(ISBLANK(F23)," ",IF(AND(F23&gt;=0,F23&lt;100),'[1]Tabelle punteggi'!$D$3,IF(AND(F23&gt;=100,F23&lt;501),'[1]Tabelle punteggi'!$D$4,IF(AND(F23&gt;=501,F23&lt;801),'[1]Tabelle punteggi'!$D$5,'[1]Tabelle punteggi'!$D$6))))</f>
        <v>70</v>
      </c>
      <c r="H23" s="31">
        <v>3</v>
      </c>
      <c r="I23" s="102">
        <f>IF(ISBLANK(H23)," ",IF(H23="T",'[1]Tabelle punteggi'!$F$6,IF(AND(H23&gt;=0,H23&lt;3),'[1]Tabelle punteggi'!$F$3,IF(AND(H23&gt;=3,H23&lt;5),'[1]Tabelle punteggi'!$F$4,'[1]Tabelle punteggi'!$F$5))))</f>
        <v>40</v>
      </c>
      <c r="J23" s="31" t="s">
        <v>14</v>
      </c>
      <c r="K23" s="102">
        <f>IF(J23="T",'[1]Tabelle punteggi'!$H$6,IF(J23="P",'[1]Tabelle punteggi'!$H$3,IF(J23="M",'[1]Tabelle punteggi'!$H$4,IF(J23="G",'[1]Tabelle punteggi'!$H$5,"  "))))</f>
        <v>20</v>
      </c>
      <c r="L23" s="107">
        <f>E23+G23+I23+K23</f>
        <v>200</v>
      </c>
      <c r="M23" s="24">
        <f t="shared" si="1"/>
        <v>4514.5</v>
      </c>
      <c r="N23" s="23"/>
    </row>
    <row r="24" spans="1:14" s="10" customFormat="1" ht="60">
      <c r="A24" s="124">
        <v>23</v>
      </c>
      <c r="B24" s="125" t="s">
        <v>64</v>
      </c>
      <c r="C24" s="126" t="s">
        <v>65</v>
      </c>
      <c r="D24" s="135">
        <v>500</v>
      </c>
      <c r="E24" s="127">
        <f>IF(ISBLANK(D24)," ",IF(AND(D24&gt;=0,D24&lt;11),'[1]Tabelle punteggi'!$B$3,IF(AND(D24&gt;=11,D24&lt;21),'[1]Tabelle punteggi'!$B$4,IF(AND(D24&gt;=21,D24&lt;51),'[1]Tabelle punteggi'!$B$5,'[1]Tabelle punteggi'!$B$6))))</f>
        <v>100</v>
      </c>
      <c r="F24" s="129">
        <v>1905</v>
      </c>
      <c r="G24" s="127">
        <f>IF(ISBLANK(F24)," ",IF(AND(F24&gt;=0,F24&lt;100),'[1]Tabelle punteggi'!$D$3,IF(AND(F24&gt;=100,F24&lt;501),'[1]Tabelle punteggi'!$D$4,IF(AND(F24&gt;=501,F24&lt;801),'[1]Tabelle punteggi'!$D$5,'[1]Tabelle punteggi'!$D$6))))</f>
        <v>20</v>
      </c>
      <c r="H24" s="135">
        <v>4</v>
      </c>
      <c r="I24" s="128">
        <f>IF(ISBLANK(H24)," ",IF(H24="T",'[1]Tabelle punteggi'!$F$6,IF(AND(H24&gt;=0,H24&lt;3),'[1]Tabelle punteggi'!$F$3,IF(AND(H24&gt;=3,H24&lt;5),'[1]Tabelle punteggi'!$F$4,'[1]Tabelle punteggi'!$F$5))))</f>
        <v>40</v>
      </c>
      <c r="J24" s="138" t="s">
        <v>13</v>
      </c>
      <c r="K24" s="128">
        <f>IF(J24="T",'[1]Tabelle punteggi'!$H$6,IF(J24="P",'[1]Tabelle punteggi'!$H$3,IF(J24="M",'[1]Tabelle punteggi'!$H$4,IF(J24="G",'[1]Tabelle punteggi'!$H$5,"  "))))</f>
        <v>40</v>
      </c>
      <c r="L24" s="139">
        <f>IF(SUM(E24,G24:I24,K24)&gt;0,SUM(E24,G24,I24,K24),0)</f>
        <v>200</v>
      </c>
      <c r="M24" s="24">
        <f t="shared" si="1"/>
        <v>6419.5</v>
      </c>
      <c r="N24" s="130"/>
    </row>
    <row r="25" spans="1:14" s="4" customFormat="1" ht="138" customHeight="1">
      <c r="A25" s="26">
        <v>24</v>
      </c>
      <c r="B25" s="133" t="s">
        <v>121</v>
      </c>
      <c r="C25" s="131" t="s">
        <v>122</v>
      </c>
      <c r="D25" s="78">
        <v>45</v>
      </c>
      <c r="E25" s="136">
        <f>IF(ISBLANK(D25)," ",IF(AND(D25&gt;=0,D25&lt;11),'[1]Tabelle punteggi'!$B$3,IF(AND(D25&gt;=11,D25&lt;21),'[1]Tabelle punteggi'!$B$4,IF(AND(D25&gt;=21,D25&lt;51),'[1]Tabelle punteggi'!$B$5,'[1]Tabelle punteggi'!$B$6))))</f>
        <v>70</v>
      </c>
      <c r="F25" s="24">
        <v>1045</v>
      </c>
      <c r="G25" s="136">
        <f>IF(ISBLANK(F25)," ",IF(AND(F25&gt;=0,F25&lt;100),'[1]Tabelle punteggi'!$D$3,IF(AND(F25&gt;=100,F25&lt;501),'[1]Tabelle punteggi'!$D$4,IF(AND(F25&gt;=501,F25&lt;801),'[1]Tabelle punteggi'!$D$5,'[1]Tabelle punteggi'!$D$6))))</f>
        <v>20</v>
      </c>
      <c r="H25" s="78">
        <v>3</v>
      </c>
      <c r="I25" s="136">
        <f>IF(ISBLANK(H25)," ",IF(H25="T",'[1]Tabelle punteggi'!$F$6,IF(AND(H25&gt;=0,H25&lt;3),'[1]Tabelle punteggi'!$F$3,IF(AND(H25&gt;=3,H25&lt;5),'[1]Tabelle punteggi'!$F$4,'[1]Tabelle punteggi'!$F$5))))</f>
        <v>40</v>
      </c>
      <c r="J25" s="117" t="s">
        <v>13</v>
      </c>
      <c r="K25" s="80">
        <f>IF(J25="T",'[1]Tabelle punteggi'!$H$6,IF(J25="P",'[1]Tabelle punteggi'!$H$3,IF(J25="M",'[1]Tabelle punteggi'!$H$4,IF(J25="G",'[1]Tabelle punteggi'!$H$5,"  "))))</f>
        <v>40</v>
      </c>
      <c r="L25" s="132">
        <f>IF(SUM(E25,G25:I25,K25)&gt;0,SUM(E25,G25,I25,K25),0)</f>
        <v>170</v>
      </c>
      <c r="M25" s="24">
        <f t="shared" si="1"/>
        <v>7464.5</v>
      </c>
      <c r="N25" s="44"/>
    </row>
  </sheetData>
  <sheetProtection selectLockedCells="1" selectUnlockedCells="1"/>
  <printOptions/>
  <pageMargins left="0.39375" right="0.39375" top="0.8277777777777777" bottom="0.8277777777777777" header="0.5902777777777778" footer="0.5902777777777778"/>
  <pageSetup firstPageNumber="1" useFirstPageNumber="1" fitToHeight="0" fitToWidth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7">
      <selection activeCell="N7" sqref="N7"/>
    </sheetView>
  </sheetViews>
  <sheetFormatPr defaultColWidth="11.421875" defaultRowHeight="12.75"/>
  <cols>
    <col min="1" max="1" width="4.00390625" style="1" customWidth="1"/>
    <col min="2" max="2" width="23.28125" style="2" customWidth="1"/>
    <col min="3" max="3" width="51.8515625" style="3" customWidth="1"/>
    <col min="4" max="4" width="7.140625" style="0" customWidth="1"/>
    <col min="5" max="5" width="6.00390625" style="4" customWidth="1"/>
    <col min="6" max="6" width="13.140625" style="5" customWidth="1"/>
    <col min="7" max="7" width="6.57421875" style="4" customWidth="1"/>
    <col min="8" max="8" width="10.421875" style="1" bestFit="1" customWidth="1"/>
    <col min="9" max="9" width="6.00390625" style="4" bestFit="1" customWidth="1"/>
    <col min="10" max="10" width="9.00390625" style="6" customWidth="1"/>
    <col min="11" max="11" width="5.7109375" style="4" customWidth="1"/>
    <col min="12" max="12" width="9.28125" style="7" customWidth="1"/>
    <col min="13" max="13" width="14.28125" style="7" customWidth="1"/>
    <col min="14" max="14" width="31.28125" style="0" customWidth="1"/>
  </cols>
  <sheetData>
    <row r="1" spans="1:14" s="8" customFormat="1" ht="36" customHeight="1">
      <c r="A1" s="36" t="s">
        <v>0</v>
      </c>
      <c r="B1" s="123" t="s">
        <v>1</v>
      </c>
      <c r="C1" s="123" t="s">
        <v>2</v>
      </c>
      <c r="D1" s="123" t="s">
        <v>3</v>
      </c>
      <c r="E1" s="37" t="s">
        <v>4</v>
      </c>
      <c r="F1" s="38" t="s">
        <v>5</v>
      </c>
      <c r="G1" s="37" t="s">
        <v>4</v>
      </c>
      <c r="H1" s="123" t="s">
        <v>6</v>
      </c>
      <c r="I1" s="37" t="s">
        <v>4</v>
      </c>
      <c r="J1" s="39" t="s">
        <v>7</v>
      </c>
      <c r="K1" s="37" t="s">
        <v>4</v>
      </c>
      <c r="L1" s="123" t="s">
        <v>8</v>
      </c>
      <c r="M1" s="40" t="s">
        <v>9</v>
      </c>
      <c r="N1" s="40" t="s">
        <v>38</v>
      </c>
    </row>
    <row r="2" spans="1:14" s="10" customFormat="1" ht="63" customHeight="1">
      <c r="A2" s="26">
        <v>1</v>
      </c>
      <c r="B2" s="93" t="s">
        <v>76</v>
      </c>
      <c r="C2" s="140" t="s">
        <v>106</v>
      </c>
      <c r="D2" s="28">
        <v>280</v>
      </c>
      <c r="E2" s="102">
        <f>IF(ISBLANK(D2)," ",IF(AND(D2&gt;=0,D2&lt;11),'[1]Tabelle punteggi'!$B$3,IF(AND(D2&gt;=11,D2&lt;21),'[1]Tabelle punteggi'!$B$4,IF(AND(D2&gt;=21,D2&lt;51),'[1]Tabelle punteggi'!$B$5,'[1]Tabelle punteggi'!$B$6))))</f>
        <v>100</v>
      </c>
      <c r="F2" s="43">
        <v>0</v>
      </c>
      <c r="G2" s="102">
        <f>IF(ISBLANK(F2)," ",IF(AND(F2&gt;=0,F2&lt;100),'[1]Tabelle punteggi'!$D$3,IF(AND(F2&gt;=100,F2&lt;501),'[1]Tabelle punteggi'!$D$4,IF(AND(F2&gt;=501,F2&lt;801),'[1]Tabelle punteggi'!$D$5,'[1]Tabelle punteggi'!$D$6))))</f>
        <v>100</v>
      </c>
      <c r="H2" s="105" t="s">
        <v>10</v>
      </c>
      <c r="I2" s="102">
        <f>IF(ISBLANK(H2)," ",IF(H2="T",'[1]Tabelle punteggi'!$F$6,IF(AND(H2&gt;=0,H2&lt;3),'[1]Tabelle punteggi'!$F$3,IF(AND(H2&gt;=3,H2&lt;5),'[1]Tabelle punteggi'!$F$4,'[1]Tabelle punteggi'!$F$5))))</f>
        <v>100</v>
      </c>
      <c r="J2" s="104" t="s">
        <v>11</v>
      </c>
      <c r="K2" s="102">
        <f>IF(J2="T",'[1]Tabelle punteggi'!$H$6,IF(J2="P",'[1]Tabelle punteggi'!$H$3,IF(J2="M",'[1]Tabelle punteggi'!$H$4,IF(J2="G",'[1]Tabelle punteggi'!$H$5,"  "))))</f>
        <v>70</v>
      </c>
      <c r="L2" s="23">
        <f>IF(SUM(E2,G2:I2,K2)&gt;0,SUM(E2,G2,I2,K2),0)</f>
        <v>370</v>
      </c>
      <c r="M2" s="24">
        <f>F2</f>
        <v>0</v>
      </c>
      <c r="N2" s="28"/>
    </row>
    <row r="3" spans="1:14" s="10" customFormat="1" ht="68.25" customHeight="1">
      <c r="A3" s="26">
        <v>2</v>
      </c>
      <c r="B3" s="93" t="s">
        <v>52</v>
      </c>
      <c r="C3" s="94" t="s">
        <v>53</v>
      </c>
      <c r="D3" s="28">
        <v>51</v>
      </c>
      <c r="E3" s="102">
        <f>IF(ISBLANK(D3)," ",IF(AND(D3&gt;=0,D3&lt;11),'[1]Tabelle punteggi'!$B$3,IF(AND(D3&gt;=11,D3&lt;21),'[1]Tabelle punteggi'!$B$4,IF(AND(D3&gt;=21,D3&lt;51),'[1]Tabelle punteggi'!$B$5,'[1]Tabelle punteggi'!$B$6))))</f>
        <v>100</v>
      </c>
      <c r="F3" s="43">
        <v>0</v>
      </c>
      <c r="G3" s="102">
        <f>IF(ISBLANK(F3)," ",IF(AND(F3&gt;=0,F3&lt;100),'[1]Tabelle punteggi'!$D$3,IF(AND(F3&gt;=100,F3&lt;501),'[1]Tabelle punteggi'!$D$4,IF(AND(F3&gt;=501,F3&lt;801),'[1]Tabelle punteggi'!$D$5,'[1]Tabelle punteggi'!$D$6))))</f>
        <v>100</v>
      </c>
      <c r="H3" s="31" t="s">
        <v>10</v>
      </c>
      <c r="I3" s="102">
        <f>IF(ISBLANK(H3)," ",IF(H3="T",'[1]Tabelle punteggi'!$F$6,IF(AND(H3&gt;=0,H3&lt;3),'[1]Tabelle punteggi'!$F$3,IF(AND(H3&gt;=3,H3&lt;5),'[1]Tabelle punteggi'!$F$4,'[1]Tabelle punteggi'!$F$5))))</f>
        <v>100</v>
      </c>
      <c r="J3" s="29" t="s">
        <v>13</v>
      </c>
      <c r="K3" s="102">
        <f>IF(J3="T",'[1]Tabelle punteggi'!$H$6,IF(J3="P",'[1]Tabelle punteggi'!$H$3,IF(J3="M",'[1]Tabelle punteggi'!$H$4,IF(J3="G",'[1]Tabelle punteggi'!$H$5,"  "))))</f>
        <v>40</v>
      </c>
      <c r="L3" s="23">
        <f>E3+G3+I3+K3</f>
        <v>340</v>
      </c>
      <c r="M3" s="24">
        <f>M2+F3</f>
        <v>0</v>
      </c>
      <c r="N3" s="28"/>
    </row>
    <row r="4" spans="1:14" s="10" customFormat="1" ht="72.75" customHeight="1">
      <c r="A4" s="26">
        <v>3</v>
      </c>
      <c r="B4" s="93" t="s">
        <v>86</v>
      </c>
      <c r="C4" s="94" t="s">
        <v>108</v>
      </c>
      <c r="D4" s="115">
        <v>400</v>
      </c>
      <c r="E4" s="102">
        <f>IF(ISBLANK(D4)," ",IF(AND(D4&gt;=0,D4&lt;11),'[1]Tabelle punteggi'!$B$3,IF(AND(D4&gt;=11,D4&lt;21),'[1]Tabelle punteggi'!$B$4,IF(AND(D4&gt;=21,D4&lt;51),'[1]Tabelle punteggi'!$B$5,'[1]Tabelle punteggi'!$B$6))))</f>
        <v>100</v>
      </c>
      <c r="F4" s="43">
        <v>0</v>
      </c>
      <c r="G4" s="109">
        <f>IF(ISBLANK(F4)," ",IF(AND(F4&gt;=0,F4&lt;100),'[1]Tabelle punteggi'!$D$3,IF(AND(F4&gt;=100,F4&lt;501),'[1]Tabelle punteggi'!$D$4,IF(AND(F4&gt;=501,F4&lt;801),'[1]Tabelle punteggi'!$D$5,'[1]Tabelle punteggi'!$D$6))))</f>
        <v>100</v>
      </c>
      <c r="H4" s="31">
        <v>5</v>
      </c>
      <c r="I4" s="102">
        <f>IF(ISBLANK(H4)," ",IF(H4="T",'[1]Tabelle punteggi'!$F$6,IF(AND(H4&gt;=0,H4&lt;3),'[1]Tabelle punteggi'!$F$3,IF(AND(H4&gt;=3,H4&lt;5),'[1]Tabelle punteggi'!$F$4,'[1]Tabelle punteggi'!$F$5))))</f>
        <v>70</v>
      </c>
      <c r="J4" s="29" t="s">
        <v>11</v>
      </c>
      <c r="K4" s="102">
        <f>IF(J4="T",'[1]Tabelle punteggi'!$H$6,IF(J4="P",'[1]Tabelle punteggi'!$H$3,IF(J4="M",'[1]Tabelle punteggi'!$H$4,IF(J4="G",'[1]Tabelle punteggi'!$H$5,"  "))))</f>
        <v>70</v>
      </c>
      <c r="L4" s="107">
        <f>IF(SUM(E4,G4:I4,K4)&gt;0,SUM(E4,G4,I4,K4),0)</f>
        <v>340</v>
      </c>
      <c r="M4" s="24">
        <f aca="true" t="shared" si="0" ref="M4:M11">M3+F4</f>
        <v>0</v>
      </c>
      <c r="N4" s="28"/>
    </row>
    <row r="5" spans="1:14" s="10" customFormat="1" ht="99" customHeight="1">
      <c r="A5" s="26">
        <v>4</v>
      </c>
      <c r="B5" s="93" t="s">
        <v>75</v>
      </c>
      <c r="C5" s="131" t="s">
        <v>105</v>
      </c>
      <c r="D5" s="108">
        <v>80</v>
      </c>
      <c r="E5" s="102">
        <f>IF(ISBLANK(D5)," ",IF(AND(D5&gt;=0,D5&lt;11),'[1]Tabelle punteggi'!$B$3,IF(AND(D5&gt;=11,D5&lt;21),'[1]Tabelle punteggi'!$B$4,IF(AND(D5&gt;=21,D5&lt;51),'[1]Tabelle punteggi'!$B$5,'[1]Tabelle punteggi'!$B$6))))</f>
        <v>100</v>
      </c>
      <c r="F5" s="43">
        <v>0</v>
      </c>
      <c r="G5" s="102">
        <f>IF(ISBLANK(F5)," ",IF(AND(F5&gt;=0,F5&lt;100),'[1]Tabelle punteggi'!$D$3,IF(AND(F5&gt;=100,F5&lt;501),'[1]Tabelle punteggi'!$D$4,IF(AND(F5&gt;=501,F5&lt;801),'[1]Tabelle punteggi'!$D$5,'[1]Tabelle punteggi'!$D$6))))</f>
        <v>100</v>
      </c>
      <c r="H5" s="31">
        <v>5</v>
      </c>
      <c r="I5" s="102">
        <f>IF(ISBLANK(H5)," ",IF(H5="T",'[1]Tabelle punteggi'!$F$6,IF(AND(H5&gt;=0,H5&lt;3),'[1]Tabelle punteggi'!$F$3,IF(AND(H5&gt;=3,H5&lt;5),'[1]Tabelle punteggi'!$F$4,'[1]Tabelle punteggi'!$F$5))))</f>
        <v>70</v>
      </c>
      <c r="J5" s="29" t="s">
        <v>13</v>
      </c>
      <c r="K5" s="102">
        <f>IF(J5="T",'[1]Tabelle punteggi'!$H$6,IF(J5="P",'[1]Tabelle punteggi'!$H$3,IF(J5="M",'[1]Tabelle punteggi'!$H$4,IF(J5="G",'[1]Tabelle punteggi'!$H$5,"  "))))</f>
        <v>40</v>
      </c>
      <c r="L5" s="107">
        <f>IF(SUM(E5,G5:I5,K5)&gt;0,SUM(E5,G5,I5,K5),0)</f>
        <v>310</v>
      </c>
      <c r="M5" s="24">
        <f t="shared" si="0"/>
        <v>0</v>
      </c>
      <c r="N5" s="28"/>
    </row>
    <row r="6" spans="1:14" s="10" customFormat="1" ht="150">
      <c r="A6" s="26">
        <v>5</v>
      </c>
      <c r="B6" s="93" t="s">
        <v>80</v>
      </c>
      <c r="C6" s="94" t="s">
        <v>81</v>
      </c>
      <c r="D6" s="105">
        <v>200</v>
      </c>
      <c r="E6" s="102">
        <f>IF(ISBLANK(D6)," ",IF(AND(D6&gt;=0,D6&lt;11),'[1]Tabelle punteggi'!$B$3,IF(AND(D6&gt;=11,D6&lt;21),'[1]Tabelle punteggi'!$B$4,IF(AND(D6&gt;=21,D6&lt;51),'[1]Tabelle punteggi'!$B$5,'[1]Tabelle punteggi'!$B$6))))</f>
        <v>100</v>
      </c>
      <c r="F6" s="106">
        <v>0</v>
      </c>
      <c r="G6" s="109">
        <f>IF(ISBLANK(F6)," ",IF(AND(F6&gt;=0,F6&lt;100),'[1]Tabelle punteggi'!$D$3,IF(AND(F6&gt;=100,F6&lt;501),'[1]Tabelle punteggi'!$D$4,IF(AND(F6&gt;=501,F6&lt;801),'[1]Tabelle punteggi'!$D$5,'[1]Tabelle punteggi'!$D$6))))</f>
        <v>100</v>
      </c>
      <c r="H6" s="103">
        <v>4</v>
      </c>
      <c r="I6" s="102">
        <f>IF(ISBLANK(H6)," ",IF(H6="T",'[1]Tabelle punteggi'!$F$6,IF(AND(H6&gt;=0,H6&lt;3),'[1]Tabelle punteggi'!$F$3,IF(AND(H6&gt;=3,H6&lt;5),'[1]Tabelle punteggi'!$F$4,'[1]Tabelle punteggi'!$F$5))))</f>
        <v>40</v>
      </c>
      <c r="J6" s="104" t="s">
        <v>11</v>
      </c>
      <c r="K6" s="102">
        <f>IF(J6="T",'[1]Tabelle punteggi'!$H$6,IF(J6="P",'[1]Tabelle punteggi'!$H$3,IF(J6="M",'[1]Tabelle punteggi'!$H$4,IF(J6="G",'[1]Tabelle punteggi'!$H$5,"  "))))</f>
        <v>70</v>
      </c>
      <c r="L6" s="107">
        <f>IF(SUM(E6,G6:I6,K6)&gt;0,SUM(E6,G6,I6,K6),0)</f>
        <v>310</v>
      </c>
      <c r="M6" s="24">
        <f t="shared" si="0"/>
        <v>0</v>
      </c>
      <c r="N6" s="28"/>
    </row>
    <row r="7" spans="1:14" s="10" customFormat="1" ht="65.25" customHeight="1">
      <c r="A7" s="144">
        <v>6</v>
      </c>
      <c r="B7" s="145" t="s">
        <v>107</v>
      </c>
      <c r="C7" s="146" t="s">
        <v>82</v>
      </c>
      <c r="D7" s="147">
        <v>220</v>
      </c>
      <c r="E7" s="148">
        <f>IF(ISBLANK(D7)," ",IF(AND(D7&gt;=0,D7&lt;11),'[1]Tabelle punteggi'!$B$3,IF(AND(D7&gt;=11,D7&lt;21),'[1]Tabelle punteggi'!$B$4,IF(AND(D7&gt;=21,D7&lt;51),'[1]Tabelle punteggi'!$B$5,'[1]Tabelle punteggi'!$B$6))))</f>
        <v>100</v>
      </c>
      <c r="F7" s="149">
        <v>0</v>
      </c>
      <c r="G7" s="148">
        <f>IF(ISBLANK(F7)," ",IF(AND(F7&gt;=0,F7&lt;100),'[1]Tabelle punteggi'!$D$3,IF(AND(F7&gt;=100,F7&lt;501),'[1]Tabelle punteggi'!$D$4,IF(AND(F7&gt;=501,F7&lt;801),'[1]Tabelle punteggi'!$D$5,'[1]Tabelle punteggi'!$D$6))))</f>
        <v>100</v>
      </c>
      <c r="H7" s="150">
        <v>3</v>
      </c>
      <c r="I7" s="148">
        <f>IF(ISBLANK(H7)," ",IF(H7="T",'[1]Tabelle punteggi'!$F$6,IF(AND(H7&gt;=0,H7&lt;3),'[1]Tabelle punteggi'!$F$3,IF(AND(H7&gt;=3,H7&lt;5),'[1]Tabelle punteggi'!$F$4,'[1]Tabelle punteggi'!$F$5))))</f>
        <v>40</v>
      </c>
      <c r="J7" s="151" t="s">
        <v>11</v>
      </c>
      <c r="K7" s="148">
        <f>IF(J7="T",'[1]Tabelle punteggi'!$H$6,IF(J7="P",'[1]Tabelle punteggi'!$H$3,IF(J7="M",'[1]Tabelle punteggi'!$H$4,IF(J7="G",'[1]Tabelle punteggi'!$H$5,"  "))))</f>
        <v>70</v>
      </c>
      <c r="L7" s="152">
        <f>IF(SUM(E7,G7:I7,K7)&gt;0,SUM(E7,G7,I7,K7),0)</f>
        <v>310</v>
      </c>
      <c r="M7" s="153">
        <f t="shared" si="0"/>
        <v>0</v>
      </c>
      <c r="N7" s="154" t="s">
        <v>126</v>
      </c>
    </row>
    <row r="8" spans="1:14" s="10" customFormat="1" ht="53.25" customHeight="1">
      <c r="A8" s="26">
        <v>7</v>
      </c>
      <c r="B8" s="93" t="s">
        <v>99</v>
      </c>
      <c r="C8" s="94" t="s">
        <v>100</v>
      </c>
      <c r="D8" s="28">
        <v>220</v>
      </c>
      <c r="E8" s="102">
        <f>IF(ISBLANK(D8)," ",IF(AND(D8&gt;=0,D8&lt;11),'[1]Tabelle punteggi'!$B$3,IF(AND(D8&gt;=11,D8&lt;21),'[1]Tabelle punteggi'!$B$4,IF(AND(D8&gt;=21,D8&lt;51),'[1]Tabelle punteggi'!$B$5,'[1]Tabelle punteggi'!$B$6))))</f>
        <v>100</v>
      </c>
      <c r="F8" s="43">
        <v>0</v>
      </c>
      <c r="G8" s="109">
        <f>IF(ISBLANK(F8)," ",IF(AND(F8&gt;=0,F8&lt;100),'[1]Tabelle punteggi'!$D$3,IF(AND(F8&gt;=100,F8&lt;501),'[1]Tabelle punteggi'!$D$4,IF(AND(F8&gt;=501,F8&lt;801),'[1]Tabelle punteggi'!$D$5,'[1]Tabelle punteggi'!$D$6))))</f>
        <v>100</v>
      </c>
      <c r="H8" s="31">
        <v>3</v>
      </c>
      <c r="I8" s="102">
        <f>IF(ISBLANK(H8)," ",IF(H8="T",'[1]Tabelle punteggi'!$F$6,IF(AND(H8&gt;=0,H8&lt;3),'[1]Tabelle punteggi'!$F$3,IF(AND(H8&gt;=3,H8&lt;5),'[1]Tabelle punteggi'!$F$4,'[1]Tabelle punteggi'!$F$5))))</f>
        <v>40</v>
      </c>
      <c r="J8" s="29" t="s">
        <v>11</v>
      </c>
      <c r="K8" s="102">
        <f>IF(J8="T",'[1]Tabelle punteggi'!$H$6,IF(J8="P",'[1]Tabelle punteggi'!$H$3,IF(J8="M",'[1]Tabelle punteggi'!$H$4,IF(J8="G",'[1]Tabelle punteggi'!$H$5,"  "))))</f>
        <v>70</v>
      </c>
      <c r="L8" s="107">
        <f>IF(SUM(E8,G8:I8,K8)&gt;0,SUM(E8,G8,I8,K8),0)</f>
        <v>310</v>
      </c>
      <c r="M8" s="24">
        <f t="shared" si="0"/>
        <v>0</v>
      </c>
      <c r="N8" s="28"/>
    </row>
    <row r="9" spans="1:14" s="10" customFormat="1" ht="70.5" customHeight="1">
      <c r="A9" s="26">
        <v>8</v>
      </c>
      <c r="B9" s="93" t="s">
        <v>124</v>
      </c>
      <c r="C9" s="94" t="s">
        <v>125</v>
      </c>
      <c r="D9" s="28">
        <v>28</v>
      </c>
      <c r="E9" s="102">
        <f>IF(ISBLANK(D9)," ",IF(AND(D9&gt;=0,D9&lt;11),'[1]Tabelle punteggi'!$B$3,IF(AND(D9&gt;=11,D9&lt;21),'[1]Tabelle punteggi'!$B$4,IF(AND(D9&gt;=21,D9&lt;51),'[1]Tabelle punteggi'!$B$5,'[1]Tabelle punteggi'!$B$6))))</f>
        <v>70</v>
      </c>
      <c r="F9" s="106">
        <v>0</v>
      </c>
      <c r="G9" s="109">
        <f>IF(ISBLANK(F9)," ",IF(AND(F9&gt;=0,F9&lt;100),'[1]Tabelle punteggi'!$D$3,IF(AND(F9&gt;=100,F9&lt;501),'[1]Tabelle punteggi'!$D$4,IF(AND(F9&gt;=501,F9&lt;801),'[1]Tabelle punteggi'!$D$5,'[1]Tabelle punteggi'!$D$6))))</f>
        <v>100</v>
      </c>
      <c r="H9" s="31">
        <v>5</v>
      </c>
      <c r="I9" s="102">
        <f>IF(ISBLANK(H9)," ",IF(H9="T",'[1]Tabelle punteggi'!$F$6,IF(AND(H9&gt;=0,H9&lt;3),'[1]Tabelle punteggi'!$F$3,IF(AND(H9&gt;=3,H9&lt;5),'[1]Tabelle punteggi'!$F$4,'[1]Tabelle punteggi'!$F$5))))</f>
        <v>70</v>
      </c>
      <c r="J9" s="31" t="s">
        <v>14</v>
      </c>
      <c r="K9" s="102">
        <f>IF(J9="T",'[1]Tabelle punteggi'!$H$6,IF(J9="P",'[1]Tabelle punteggi'!$H$3,IF(J9="M",'[1]Tabelle punteggi'!$H$4,IF(J9="G",'[1]Tabelle punteggi'!$H$5,"  "))))</f>
        <v>20</v>
      </c>
      <c r="L9" s="107">
        <f>IF(SUM(E9,G9:I9,K9)&gt;0,SUM(E9,G9,I9,K9),0)</f>
        <v>260</v>
      </c>
      <c r="M9" s="24">
        <f t="shared" si="0"/>
        <v>0</v>
      </c>
      <c r="N9" s="28"/>
    </row>
    <row r="10" spans="1:14" s="10" customFormat="1" ht="49.5" customHeight="1">
      <c r="A10" s="26">
        <v>9</v>
      </c>
      <c r="B10" s="93" t="s">
        <v>68</v>
      </c>
      <c r="C10" s="94" t="s">
        <v>69</v>
      </c>
      <c r="D10" s="28">
        <v>40</v>
      </c>
      <c r="E10" s="102">
        <f>IF(ISBLANK(D10)," ",IF(AND(D10&gt;=0,D10&lt;11),'[1]Tabelle punteggi'!$B$3,IF(AND(D10&gt;=11,D10&lt;21),'[1]Tabelle punteggi'!$B$4,IF(AND(D10&gt;=21,D10&lt;51),'[1]Tabelle punteggi'!$B$5,'[1]Tabelle punteggi'!$B$6))))</f>
        <v>70</v>
      </c>
      <c r="F10" s="43">
        <v>0</v>
      </c>
      <c r="G10" s="102">
        <f>IF(ISBLANK(F10)," ",IF(AND(F10&gt;=0,F10&lt;100),'[1]Tabelle punteggi'!$D$3,IF(AND(F10&gt;=100,F10&lt;501),'[1]Tabelle punteggi'!$D$4,IF(AND(F10&gt;=501,F10&lt;801),'[1]Tabelle punteggi'!$D$5,'[1]Tabelle punteggi'!$D$6))))</f>
        <v>100</v>
      </c>
      <c r="H10" s="31">
        <v>3</v>
      </c>
      <c r="I10" s="102">
        <f>IF(ISBLANK(H10)," ",IF(H10="T",'[1]Tabelle punteggi'!$F$6,IF(AND(H10&gt;=0,H10&lt;3),'[1]Tabelle punteggi'!$F$3,IF(AND(H10&gt;=3,H10&lt;5),'[1]Tabelle punteggi'!$F$4,'[1]Tabelle punteggi'!$F$5))))</f>
        <v>40</v>
      </c>
      <c r="J10" s="29" t="s">
        <v>13</v>
      </c>
      <c r="K10" s="102">
        <f>IF(J10="T",'[1]Tabelle punteggi'!$H$6,IF(J10="P",'[1]Tabelle punteggi'!$H$3,IF(J10="M",'[1]Tabelle punteggi'!$H$4,IF(J10="G",'[1]Tabelle punteggi'!$H$5,"  "))))</f>
        <v>40</v>
      </c>
      <c r="L10" s="107">
        <f>E10+G10+I10+K10</f>
        <v>250</v>
      </c>
      <c r="M10" s="24">
        <f t="shared" si="0"/>
        <v>0</v>
      </c>
      <c r="N10" s="28"/>
    </row>
    <row r="11" spans="1:14" s="10" customFormat="1" ht="56.25" customHeight="1">
      <c r="A11" s="26">
        <v>10</v>
      </c>
      <c r="B11" s="95" t="s">
        <v>110</v>
      </c>
      <c r="C11" s="41" t="s">
        <v>111</v>
      </c>
      <c r="D11" s="28">
        <v>5</v>
      </c>
      <c r="E11" s="109">
        <f>IF(ISBLANK(D11)," ",IF(AND(D11&gt;=0,D11&lt;11),'[1]Tabelle punteggi'!$B$3,IF(AND(D11&gt;=11,D11&lt;21),'[1]Tabelle punteggi'!$B$4,IF(AND(D11&gt;=21,D11&lt;51),'[1]Tabelle punteggi'!$B$5,'[1]Tabelle punteggi'!$B$6))))</f>
        <v>20</v>
      </c>
      <c r="F11" s="106">
        <v>0</v>
      </c>
      <c r="G11" s="109">
        <f>IF(ISBLANK(F11)," ",IF(AND(F11&gt;=0,F11&lt;100),'[1]Tabelle punteggi'!$D$3,IF(AND(F11&gt;=100,F11&lt;501),'[1]Tabelle punteggi'!$D$4,IF(AND(F11&gt;=501,F11&lt;801),'[1]Tabelle punteggi'!$D$5,'[1]Tabelle punteggi'!$D$6))))</f>
        <v>100</v>
      </c>
      <c r="H11" s="31">
        <v>5</v>
      </c>
      <c r="I11" s="109">
        <f>IF(ISBLANK(H11)," ",IF(H11="T",'[1]Tabelle punteggi'!$F$6,IF(AND(H11&gt;=0,H11&lt;3),'[1]Tabelle punteggi'!$F$3,IF(AND(H11&gt;=3,H11&lt;5),'[1]Tabelle punteggi'!$F$4,'[1]Tabelle punteggi'!$F$5))))</f>
        <v>70</v>
      </c>
      <c r="J11" s="31" t="s">
        <v>14</v>
      </c>
      <c r="K11" s="102">
        <f>IF(J11="T",'[1]Tabelle punteggi'!$H$6,IF(J11="P",'[1]Tabelle punteggi'!$H$3,IF(J11="M",'[1]Tabelle punteggi'!$H$4,IF(J11="G",'[1]Tabelle punteggi'!$H$5,"  "))))</f>
        <v>20</v>
      </c>
      <c r="L11" s="111">
        <f>IF(SUM(E11,G11:I11,K11)&gt;0,SUM(E11,G11,I11,K11),0)</f>
        <v>210</v>
      </c>
      <c r="M11" s="24">
        <f t="shared" si="0"/>
        <v>0</v>
      </c>
      <c r="N11" s="28"/>
    </row>
    <row r="12" spans="1:14" s="10" customFormat="1" ht="15">
      <c r="A12" s="26"/>
      <c r="B12" s="93"/>
      <c r="C12" s="94"/>
      <c r="D12" s="28"/>
      <c r="E12" s="109"/>
      <c r="F12" s="43"/>
      <c r="G12" s="109"/>
      <c r="H12" s="26"/>
      <c r="I12" s="109"/>
      <c r="J12" s="29"/>
      <c r="K12" s="102"/>
      <c r="L12" s="111"/>
      <c r="M12" s="24"/>
      <c r="N12" s="28"/>
    </row>
  </sheetData>
  <sheetProtection selectLockedCells="1" selectUnlockedCells="1"/>
  <printOptions/>
  <pageMargins left="0.39375" right="0.39375" top="0.8277777777777777" bottom="0.8277777777777777" header="0.5902777777777778" footer="0.5902777777777778"/>
  <pageSetup firstPageNumber="1" useFirstPageNumber="1" fitToHeight="0" fitToWidth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125" zoomScaleNormal="125" zoomScalePageLayoutView="0" workbookViewId="0" topLeftCell="A10">
      <selection activeCell="A17" sqref="A17:IV22"/>
    </sheetView>
  </sheetViews>
  <sheetFormatPr defaultColWidth="11.421875" defaultRowHeight="12.75"/>
  <cols>
    <col min="1" max="1" width="4.00390625" style="1" customWidth="1"/>
    <col min="2" max="2" width="23.28125" style="2" customWidth="1"/>
    <col min="3" max="3" width="51.8515625" style="3" customWidth="1"/>
    <col min="4" max="4" width="7.140625" style="0" customWidth="1"/>
    <col min="5" max="5" width="6.00390625" style="4" customWidth="1"/>
    <col min="6" max="6" width="13.140625" style="5" customWidth="1"/>
    <col min="7" max="7" width="6.57421875" style="4" customWidth="1"/>
    <col min="8" max="8" width="10.421875" style="1" bestFit="1" customWidth="1"/>
    <col min="9" max="9" width="6.00390625" style="4" bestFit="1" customWidth="1"/>
    <col min="10" max="10" width="9.00390625" style="6" customWidth="1"/>
    <col min="11" max="11" width="5.7109375" style="4" customWidth="1"/>
    <col min="12" max="12" width="9.28125" style="7" customWidth="1"/>
    <col min="13" max="13" width="14.28125" style="7" customWidth="1"/>
    <col min="14" max="14" width="31.28125" style="0" customWidth="1"/>
  </cols>
  <sheetData>
    <row r="1" spans="1:14" s="8" customFormat="1" ht="36" customHeight="1">
      <c r="A1" s="36" t="s">
        <v>0</v>
      </c>
      <c r="B1" s="58" t="s">
        <v>1</v>
      </c>
      <c r="C1" s="58" t="s">
        <v>2</v>
      </c>
      <c r="D1" s="58" t="s">
        <v>3</v>
      </c>
      <c r="E1" s="37" t="s">
        <v>4</v>
      </c>
      <c r="F1" s="38" t="s">
        <v>5</v>
      </c>
      <c r="G1" s="37" t="s">
        <v>4</v>
      </c>
      <c r="H1" s="58" t="s">
        <v>6</v>
      </c>
      <c r="I1" s="37" t="s">
        <v>4</v>
      </c>
      <c r="J1" s="39" t="s">
        <v>7</v>
      </c>
      <c r="K1" s="37" t="s">
        <v>4</v>
      </c>
      <c r="L1" s="58" t="s">
        <v>8</v>
      </c>
      <c r="M1" s="40" t="s">
        <v>9</v>
      </c>
      <c r="N1" s="40" t="s">
        <v>38</v>
      </c>
    </row>
    <row r="2" spans="1:14" s="10" customFormat="1" ht="45">
      <c r="A2" s="26">
        <v>1</v>
      </c>
      <c r="B2" s="93" t="s">
        <v>84</v>
      </c>
      <c r="C2" s="94" t="s">
        <v>83</v>
      </c>
      <c r="D2" s="28">
        <v>51</v>
      </c>
      <c r="E2" s="102">
        <f>IF(ISBLANK(D2)," ",IF(AND(D2&gt;=0,D2&lt;11),'[1]Tabelle punteggi'!$B$3,IF(AND(D2&gt;=11,D2&lt;21),'[1]Tabelle punteggi'!$B$4,IF(AND(D2&gt;=21,D2&lt;51),'[1]Tabelle punteggi'!$B$5,'[1]Tabelle punteggi'!$B$6))))</f>
        <v>100</v>
      </c>
      <c r="F2" s="43">
        <v>186</v>
      </c>
      <c r="G2" s="102">
        <f>IF(ISBLANK(F2)," ",IF(AND(F2&gt;=0,F2&lt;100),'[1]Tabelle punteggi'!$D$3,IF(AND(F2&gt;=100,F2&lt;501),'[1]Tabelle punteggi'!$D$4,IF(AND(F2&gt;=501,F2&lt;801),'[1]Tabelle punteggi'!$D$5,'[1]Tabelle punteggi'!$D$6))))</f>
        <v>70</v>
      </c>
      <c r="H2" s="26">
        <v>3</v>
      </c>
      <c r="I2" s="102">
        <f>IF(ISBLANK(H2)," ",IF(H2="T",'[1]Tabelle punteggi'!$F$6,IF(AND(H2&gt;=0,H2&lt;3),'[1]Tabelle punteggi'!$F$3,IF(AND(H2&gt;=3,H2&lt;5),'[1]Tabelle punteggi'!$F$4,'[1]Tabelle punteggi'!$F$5))))</f>
        <v>40</v>
      </c>
      <c r="J2" s="29" t="s">
        <v>13</v>
      </c>
      <c r="K2" s="102">
        <f>IF(J2="T",'[1]Tabelle punteggi'!$H$6,IF(J2="P",'[1]Tabelle punteggi'!$H$3,IF(J2="M",'[1]Tabelle punteggi'!$H$4,IF(J2="G",'[1]Tabelle punteggi'!$H$5,"  "))))</f>
        <v>40</v>
      </c>
      <c r="L2" s="23">
        <f>E2+G2+I2+K2</f>
        <v>250</v>
      </c>
      <c r="M2" s="24">
        <f>F2</f>
        <v>186</v>
      </c>
      <c r="N2" s="28"/>
    </row>
    <row r="3" spans="1:14" s="10" customFormat="1" ht="45">
      <c r="A3" s="26">
        <v>2</v>
      </c>
      <c r="B3" s="93" t="s">
        <v>123</v>
      </c>
      <c r="C3" s="94" t="s">
        <v>85</v>
      </c>
      <c r="D3" s="28">
        <v>25</v>
      </c>
      <c r="E3" s="102">
        <f>IF(ISBLANK(D3)," ",IF(AND(D3&gt;=0,D3&lt;11),'[1]Tabelle punteggi'!$B$3,IF(AND(D3&gt;=11,D3&lt;21),'[1]Tabelle punteggi'!$B$4,IF(AND(D3&gt;=21,D3&lt;51),'[1]Tabelle punteggi'!$B$5,'[1]Tabelle punteggi'!$B$6))))</f>
        <v>70</v>
      </c>
      <c r="F3" s="43">
        <v>233</v>
      </c>
      <c r="G3" s="102">
        <f>IF(ISBLANK(F3)," ",IF(AND(F3&gt;=0,F3&lt;100),'[1]Tabelle punteggi'!$D$3,IF(AND(F3&gt;=100,F3&lt;501),'[1]Tabelle punteggi'!$D$4,IF(AND(F3&gt;=501,F3&lt;801),'[1]Tabelle punteggi'!$D$5,'[1]Tabelle punteggi'!$D$6))))</f>
        <v>70</v>
      </c>
      <c r="H3" s="31">
        <v>3</v>
      </c>
      <c r="I3" s="102">
        <f>IF(ISBLANK(H3)," ",IF(H3="T",'[1]Tabelle punteggi'!$F$6,IF(AND(H3&gt;=0,H3&lt;3),'[1]Tabelle punteggi'!$F$3,IF(AND(H3&gt;=3,H3&lt;5),'[1]Tabelle punteggi'!$F$4,'[1]Tabelle punteggi'!$F$5))))</f>
        <v>40</v>
      </c>
      <c r="J3" s="31" t="s">
        <v>14</v>
      </c>
      <c r="K3" s="102">
        <f>IF(J3="T",'[1]Tabelle punteggi'!$H$6,IF(J3="P",'[1]Tabelle punteggi'!$H$3,IF(J3="M",'[1]Tabelle punteggi'!$H$4,IF(J3="G",'[1]Tabelle punteggi'!$H$5,"  "))))</f>
        <v>20</v>
      </c>
      <c r="L3" s="23">
        <f>E3+G3+I3+K3</f>
        <v>200</v>
      </c>
      <c r="M3" s="24">
        <f>M2+F3</f>
        <v>419</v>
      </c>
      <c r="N3" s="28"/>
    </row>
    <row r="4" spans="1:14" s="10" customFormat="1" ht="12.75">
      <c r="A4" s="26"/>
      <c r="B4" s="41"/>
      <c r="C4" s="41"/>
      <c r="D4" s="28"/>
      <c r="E4" s="21"/>
      <c r="F4" s="43"/>
      <c r="G4" s="21"/>
      <c r="H4" s="31"/>
      <c r="I4" s="22"/>
      <c r="J4" s="29"/>
      <c r="K4" s="22"/>
      <c r="L4" s="23"/>
      <c r="M4" s="24"/>
      <c r="N4" s="28"/>
    </row>
    <row r="5" spans="1:14" s="10" customFormat="1" ht="12.75">
      <c r="A5" s="26"/>
      <c r="B5" s="41"/>
      <c r="C5" s="41" t="s">
        <v>115</v>
      </c>
      <c r="D5" s="28"/>
      <c r="E5" s="21"/>
      <c r="F5" s="43"/>
      <c r="G5" s="21"/>
      <c r="H5" s="31"/>
      <c r="I5" s="22"/>
      <c r="J5" s="29"/>
      <c r="K5" s="22"/>
      <c r="L5" s="23"/>
      <c r="M5" s="24"/>
      <c r="N5" s="28"/>
    </row>
    <row r="6" spans="1:14" s="10" customFormat="1" ht="12.75">
      <c r="A6" s="26"/>
      <c r="B6" s="41"/>
      <c r="C6" s="41" t="s">
        <v>116</v>
      </c>
      <c r="D6" s="28"/>
      <c r="E6" s="21"/>
      <c r="F6" s="43"/>
      <c r="G6" s="21"/>
      <c r="H6" s="31"/>
      <c r="I6" s="22"/>
      <c r="J6" s="29"/>
      <c r="K6" s="22"/>
      <c r="L6" s="23"/>
      <c r="M6" s="24"/>
      <c r="N6" s="28"/>
    </row>
    <row r="7" spans="1:14" s="10" customFormat="1" ht="12.75">
      <c r="A7" s="26"/>
      <c r="B7" s="41"/>
      <c r="C7" s="41" t="s">
        <v>117</v>
      </c>
      <c r="D7" s="28"/>
      <c r="E7" s="21"/>
      <c r="F7" s="43"/>
      <c r="G7" s="21"/>
      <c r="H7" s="31"/>
      <c r="I7" s="22"/>
      <c r="J7" s="29"/>
      <c r="K7" s="22"/>
      <c r="L7" s="23"/>
      <c r="M7" s="24"/>
      <c r="N7" s="28"/>
    </row>
    <row r="8" spans="1:14" s="10" customFormat="1" ht="12.75">
      <c r="A8" s="26"/>
      <c r="B8" s="41"/>
      <c r="C8" s="41" t="s">
        <v>118</v>
      </c>
      <c r="D8" s="28"/>
      <c r="E8" s="21"/>
      <c r="F8" s="43"/>
      <c r="G8" s="21"/>
      <c r="H8" s="31"/>
      <c r="I8" s="22"/>
      <c r="J8" s="29"/>
      <c r="K8" s="22"/>
      <c r="L8" s="23"/>
      <c r="M8" s="24"/>
      <c r="N8" s="28"/>
    </row>
    <row r="9" spans="1:14" s="10" customFormat="1" ht="12.75">
      <c r="A9" s="26"/>
      <c r="B9" s="41"/>
      <c r="C9" s="41"/>
      <c r="D9" s="28"/>
      <c r="E9" s="21"/>
      <c r="F9" s="43"/>
      <c r="G9" s="21"/>
      <c r="H9" s="31"/>
      <c r="I9" s="22"/>
      <c r="J9" s="29"/>
      <c r="K9" s="22"/>
      <c r="L9" s="23"/>
      <c r="M9" s="24"/>
      <c r="N9" s="28"/>
    </row>
    <row r="10" spans="1:14" s="10" customFormat="1" ht="12.75">
      <c r="A10" s="57"/>
      <c r="B10" s="60"/>
      <c r="C10" s="60"/>
      <c r="D10" s="118"/>
      <c r="E10" s="62"/>
      <c r="F10" s="63"/>
      <c r="G10" s="62"/>
      <c r="H10" s="119"/>
      <c r="I10" s="120"/>
      <c r="J10" s="119"/>
      <c r="K10" s="120"/>
      <c r="L10" s="66"/>
      <c r="M10" s="25"/>
      <c r="N10" s="61"/>
    </row>
    <row r="11" spans="1:13" ht="12.75">
      <c r="A11" s="15"/>
      <c r="B11" s="35"/>
      <c r="L11" s="42"/>
      <c r="M11" s="25"/>
    </row>
    <row r="12" spans="1:14" ht="30" customHeight="1">
      <c r="A12" s="142" t="s">
        <v>16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30" customHeight="1">
      <c r="A13" s="36" t="s">
        <v>0</v>
      </c>
      <c r="B13" s="58" t="s">
        <v>1</v>
      </c>
      <c r="C13" s="58" t="s">
        <v>2</v>
      </c>
      <c r="D13" s="58" t="s">
        <v>3</v>
      </c>
      <c r="E13" s="37" t="s">
        <v>4</v>
      </c>
      <c r="F13" s="38" t="s">
        <v>5</v>
      </c>
      <c r="G13" s="37" t="s">
        <v>4</v>
      </c>
      <c r="H13" s="58" t="s">
        <v>6</v>
      </c>
      <c r="I13" s="37" t="s">
        <v>4</v>
      </c>
      <c r="J13" s="39" t="s">
        <v>7</v>
      </c>
      <c r="K13" s="37" t="s">
        <v>4</v>
      </c>
      <c r="L13" s="58" t="s">
        <v>8</v>
      </c>
      <c r="M13" s="40" t="s">
        <v>9</v>
      </c>
      <c r="N13" s="40" t="s">
        <v>38</v>
      </c>
    </row>
    <row r="14" spans="1:14" ht="66" customHeight="1">
      <c r="A14" s="26">
        <v>1</v>
      </c>
      <c r="B14" s="93" t="s">
        <v>52</v>
      </c>
      <c r="C14" s="94" t="s">
        <v>53</v>
      </c>
      <c r="D14" s="28">
        <v>51</v>
      </c>
      <c r="E14" s="102">
        <f>IF(ISBLANK(D14)," ",IF(AND(D14&gt;=0,D14&lt;11),'[1]Tabelle punteggi'!$B$3,IF(AND(D14&gt;=11,D14&lt;21),'[1]Tabelle punteggi'!$B$4,IF(AND(D14&gt;=21,D14&lt;51),'[1]Tabelle punteggi'!$B$5,'[1]Tabelle punteggi'!$B$6))))</f>
        <v>100</v>
      </c>
      <c r="F14" s="43">
        <v>0</v>
      </c>
      <c r="G14" s="102">
        <f>IF(ISBLANK(F14)," ",IF(AND(F14&gt;=0,F14&lt;100),'[1]Tabelle punteggi'!$D$3,IF(AND(F14&gt;=100,F14&lt;501),'[1]Tabelle punteggi'!$D$4,IF(AND(F14&gt;=501,F14&lt;801),'[1]Tabelle punteggi'!$D$5,'[1]Tabelle punteggi'!$D$6))))</f>
        <v>100</v>
      </c>
      <c r="H14" s="103" t="s">
        <v>10</v>
      </c>
      <c r="I14" s="102">
        <f>IF(ISBLANK(H14)," ",IF(H14="T",'[1]Tabelle punteggi'!$F$6,IF(AND(H14&gt;=0,H14&lt;3),'[1]Tabelle punteggi'!$F$3,IF(AND(H14&gt;=3,H14&lt;5),'[1]Tabelle punteggi'!$F$4,'[1]Tabelle punteggi'!$F$5))))</f>
        <v>100</v>
      </c>
      <c r="J14" s="104" t="s">
        <v>13</v>
      </c>
      <c r="K14" s="102">
        <f>IF(J14="T",'[1]Tabelle punteggi'!$H$6,IF(J14="P",'[1]Tabelle punteggi'!$H$3,IF(J14="M",'[1]Tabelle punteggi'!$H$4,IF(J14="G",'[1]Tabelle punteggi'!$H$5,"  "))))</f>
        <v>40</v>
      </c>
      <c r="L14" s="23">
        <f>E14+G14+I14+K14</f>
        <v>340</v>
      </c>
      <c r="M14" s="51"/>
      <c r="N14" s="23"/>
    </row>
    <row r="15" spans="1:14" s="11" customFormat="1" ht="45">
      <c r="A15" s="26">
        <f>A14+1</f>
        <v>2</v>
      </c>
      <c r="B15" s="93" t="s">
        <v>68</v>
      </c>
      <c r="C15" s="94" t="s">
        <v>69</v>
      </c>
      <c r="D15" s="28">
        <v>40</v>
      </c>
      <c r="E15" s="102">
        <f>IF(ISBLANK(D15)," ",IF(AND(D15&gt;=0,D15&lt;11),'[1]Tabelle punteggi'!$B$3,IF(AND(D15&gt;=11,D15&lt;21),'[1]Tabelle punteggi'!$B$4,IF(AND(D15&gt;=21,D15&lt;51),'[1]Tabelle punteggi'!$B$5,'[1]Tabelle punteggi'!$B$6))))</f>
        <v>70</v>
      </c>
      <c r="F15" s="43">
        <v>0</v>
      </c>
      <c r="G15" s="102">
        <f>IF(ISBLANK(F15)," ",IF(AND(F15&gt;=0,F15&lt;100),'[1]Tabelle punteggi'!$D$3,IF(AND(F15&gt;=100,F15&lt;501),'[1]Tabelle punteggi'!$D$4,IF(AND(F15&gt;=501,F15&lt;801),'[1]Tabelle punteggi'!$D$5,'[1]Tabelle punteggi'!$D$6))))</f>
        <v>100</v>
      </c>
      <c r="H15" s="31">
        <v>3</v>
      </c>
      <c r="I15" s="102">
        <f>IF(ISBLANK(H15)," ",IF(H15="T",'[1]Tabelle punteggi'!$F$6,IF(AND(H15&gt;=0,H15&lt;3),'[1]Tabelle punteggi'!$F$3,IF(AND(H15&gt;=3,H15&lt;5),'[1]Tabelle punteggi'!$F$4,'[1]Tabelle punteggi'!$F$5))))</f>
        <v>40</v>
      </c>
      <c r="J15" s="29" t="s">
        <v>13</v>
      </c>
      <c r="K15" s="102">
        <f>IF(J15="T",'[1]Tabelle punteggi'!$H$6,IF(J15="P",'[1]Tabelle punteggi'!$H$3,IF(J15="M",'[1]Tabelle punteggi'!$H$4,IF(J15="G",'[1]Tabelle punteggi'!$H$5,"  "))))</f>
        <v>40</v>
      </c>
      <c r="L15" s="23">
        <f>E15+G15+I15+K15</f>
        <v>250</v>
      </c>
      <c r="M15" s="24"/>
      <c r="N15" s="44"/>
    </row>
    <row r="16" spans="1:14" s="1" customFormat="1" ht="12.75">
      <c r="A16" s="26">
        <f>A15+1</f>
        <v>3</v>
      </c>
      <c r="B16" s="41"/>
      <c r="C16" s="41"/>
      <c r="D16" s="27"/>
      <c r="E16" s="21"/>
      <c r="F16" s="34"/>
      <c r="G16" s="21"/>
      <c r="H16" s="32"/>
      <c r="I16" s="22"/>
      <c r="J16" s="31"/>
      <c r="K16" s="22"/>
      <c r="L16" s="23"/>
      <c r="M16" s="24"/>
      <c r="N16" s="23"/>
    </row>
    <row r="17" spans="1:14" s="4" customFormat="1" ht="26.25" customHeight="1">
      <c r="A17" s="57"/>
      <c r="B17" s="2"/>
      <c r="C17" s="2"/>
      <c r="D17"/>
      <c r="F17" s="5"/>
      <c r="H17" s="1"/>
      <c r="J17" s="6"/>
      <c r="L17" s="7"/>
      <c r="M17" s="7"/>
      <c r="N17"/>
    </row>
  </sheetData>
  <sheetProtection selectLockedCells="1" selectUnlockedCells="1"/>
  <mergeCells count="1">
    <mergeCell ref="A12:N12"/>
  </mergeCells>
  <printOptions/>
  <pageMargins left="0.39375" right="0.39375" top="0.8277777777777777" bottom="0.8277777777777777" header="0.5902777777777778" footer="0.5902777777777778"/>
  <pageSetup firstPageNumber="1" useFirstPageNumber="1" fitToHeight="0" fitToWidth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3">
      <selection activeCell="B15" sqref="B15"/>
    </sheetView>
  </sheetViews>
  <sheetFormatPr defaultColWidth="11.421875" defaultRowHeight="12.75"/>
  <cols>
    <col min="1" max="1" width="4.00390625" style="1" customWidth="1"/>
    <col min="2" max="2" width="25.28125" style="2" customWidth="1"/>
    <col min="3" max="3" width="73.28125" style="3" customWidth="1"/>
    <col min="4" max="4" width="7.140625" style="0" customWidth="1"/>
    <col min="5" max="5" width="6.00390625" style="4" customWidth="1"/>
    <col min="6" max="6" width="13.140625" style="5" customWidth="1"/>
    <col min="7" max="7" width="6.57421875" style="4" customWidth="1"/>
    <col min="8" max="8" width="10.421875" style="1" bestFit="1" customWidth="1"/>
    <col min="9" max="9" width="6.00390625" style="4" bestFit="1" customWidth="1"/>
    <col min="10" max="10" width="9.00390625" style="6" customWidth="1"/>
    <col min="11" max="11" width="5.7109375" style="4" customWidth="1"/>
    <col min="12" max="12" width="9.28125" style="7" customWidth="1"/>
    <col min="13" max="13" width="14.28125" style="7" customWidth="1"/>
    <col min="14" max="14" width="31.28125" style="0" customWidth="1"/>
  </cols>
  <sheetData>
    <row r="1" spans="1:14" s="8" customFormat="1" ht="36" customHeight="1">
      <c r="A1" s="36" t="s">
        <v>0</v>
      </c>
      <c r="B1" s="59" t="s">
        <v>1</v>
      </c>
      <c r="C1" s="59" t="s">
        <v>2</v>
      </c>
      <c r="D1" s="59" t="s">
        <v>3</v>
      </c>
      <c r="E1" s="37" t="s">
        <v>4</v>
      </c>
      <c r="F1" s="38" t="s">
        <v>5</v>
      </c>
      <c r="G1" s="37" t="s">
        <v>4</v>
      </c>
      <c r="H1" s="59" t="s">
        <v>6</v>
      </c>
      <c r="I1" s="37" t="s">
        <v>4</v>
      </c>
      <c r="J1" s="39" t="s">
        <v>7</v>
      </c>
      <c r="K1" s="37" t="s">
        <v>4</v>
      </c>
      <c r="L1" s="59" t="s">
        <v>8</v>
      </c>
      <c r="M1" s="40" t="s">
        <v>9</v>
      </c>
      <c r="N1" s="40" t="s">
        <v>38</v>
      </c>
    </row>
    <row r="2" spans="1:14" s="10" customFormat="1" ht="45">
      <c r="A2" s="26">
        <v>1</v>
      </c>
      <c r="B2" s="93" t="s">
        <v>104</v>
      </c>
      <c r="C2" s="94" t="s">
        <v>74</v>
      </c>
      <c r="D2" s="108">
        <v>51</v>
      </c>
      <c r="E2" s="102">
        <f>IF(ISBLANK(D2)," ",IF(AND(D2&gt;=0,D2&lt;11),'[1]Tabelle punteggi'!$B$3,IF(AND(D2&gt;=11,D2&lt;21),'[1]Tabelle punteggi'!$B$4,IF(AND(D2&gt;=21,D2&lt;51),'[1]Tabelle punteggi'!$B$5,'[1]Tabelle punteggi'!$B$6))))</f>
        <v>100</v>
      </c>
      <c r="F2" s="106">
        <v>465</v>
      </c>
      <c r="G2" s="102">
        <f>IF(ISBLANK(F2)," ",IF(AND(F2&gt;=0,F2&lt;100),'[1]Tabelle punteggi'!$D$3,IF(AND(F2&gt;=100,F2&lt;501),'[1]Tabelle punteggi'!$D$4,IF(AND(F2&gt;=501,F2&lt;801),'[1]Tabelle punteggi'!$D$5,'[1]Tabelle punteggi'!$D$6))))</f>
        <v>70</v>
      </c>
      <c r="H2" s="103" t="s">
        <v>10</v>
      </c>
      <c r="I2" s="102">
        <f>IF(ISBLANK(H2)," ",IF(H2="T",'[1]Tabelle punteggi'!$F$6,IF(AND(H2&gt;=0,H2&lt;3),'[1]Tabelle punteggi'!$F$3,IF(AND(H2&gt;=3,H2&lt;5),'[1]Tabelle punteggi'!$F$4,'[1]Tabelle punteggi'!$F$5))))</f>
        <v>100</v>
      </c>
      <c r="J2" s="104" t="s">
        <v>13</v>
      </c>
      <c r="K2" s="102">
        <f>IF(J2="T",'[1]Tabelle punteggi'!$H$6,IF(J2="P",'[1]Tabelle punteggi'!$H$3,IF(J2="M",'[1]Tabelle punteggi'!$H$4,IF(J2="G",'[1]Tabelle punteggi'!$H$5,"  "))))</f>
        <v>40</v>
      </c>
      <c r="L2" s="107">
        <f>IF(SUM(E2,G2:I2,K2)&gt;0,SUM(E2,G2,I2,K2),0)</f>
        <v>310</v>
      </c>
      <c r="M2" s="24">
        <f>F2</f>
        <v>465</v>
      </c>
      <c r="N2" s="28"/>
    </row>
    <row r="3" spans="1:14" s="10" customFormat="1" ht="94.5" customHeight="1">
      <c r="A3" s="26">
        <v>2</v>
      </c>
      <c r="B3" s="96" t="s">
        <v>12</v>
      </c>
      <c r="C3" s="94" t="s">
        <v>77</v>
      </c>
      <c r="D3" s="108">
        <v>400</v>
      </c>
      <c r="E3" s="109">
        <f>IF(ISBLANK(D3)," ",IF(AND(D3&gt;=0,D3&lt;11),'[1]Tabelle punteggi'!$B$3,IF(AND(D3&gt;=11,D3&lt;21),'[1]Tabelle punteggi'!$B$4,IF(AND(D3&gt;=21,D3&lt;51),'[1]Tabelle punteggi'!$B$5,'[1]Tabelle punteggi'!$B$6))))</f>
        <v>100</v>
      </c>
      <c r="F3" s="106">
        <v>140</v>
      </c>
      <c r="G3" s="109">
        <f>IF(ISBLANK(F3)," ",IF(AND(F3&gt;=0,F3&lt;100),'[1]Tabelle punteggi'!$D$3,IF(AND(F3&gt;=100,F3&lt;501),'[1]Tabelle punteggi'!$D$4,IF(AND(F3&gt;=501,F3&lt;801),'[1]Tabelle punteggi'!$D$5,'[1]Tabelle punteggi'!$D$6))))</f>
        <v>70</v>
      </c>
      <c r="H3" s="108">
        <v>5</v>
      </c>
      <c r="I3" s="109">
        <f>IF(ISBLANK(H3)," ",IF(H3="T",'[1]Tabelle punteggi'!$F$6,IF(AND(H3&gt;=0,H3&lt;3),'[1]Tabelle punteggi'!$F$3,IF(AND(H3&gt;=3,H3&lt;5),'[1]Tabelle punteggi'!$F$4,'[1]Tabelle punteggi'!$F$5))))</f>
        <v>70</v>
      </c>
      <c r="J3" s="110" t="s">
        <v>11</v>
      </c>
      <c r="K3" s="102">
        <f>IF(J3="T",'[1]Tabelle punteggi'!$H$6,IF(J3="P",'[1]Tabelle punteggi'!$H$3,IF(J3="M",'[1]Tabelle punteggi'!$H$4,IF(J3="G",'[1]Tabelle punteggi'!$H$5,"  "))))</f>
        <v>70</v>
      </c>
      <c r="L3" s="111">
        <f>IF(SUM(E3,G3:I3,K3)&gt;0,SUM(E3,G3,I3,K3),0)</f>
        <v>310</v>
      </c>
      <c r="M3" s="24">
        <f>M2+F3</f>
        <v>605</v>
      </c>
      <c r="N3" s="28"/>
    </row>
    <row r="4" spans="1:14" s="10" customFormat="1" ht="90">
      <c r="A4" s="26">
        <v>3</v>
      </c>
      <c r="B4" s="95" t="s">
        <v>121</v>
      </c>
      <c r="C4" s="94" t="s">
        <v>122</v>
      </c>
      <c r="D4" s="108">
        <v>45</v>
      </c>
      <c r="E4" s="121">
        <f>IF(ISBLANK(D4)," ",IF(AND(D4&gt;=0,D4&lt;11),'[1]Tabelle punteggi'!$B$3,IF(AND(D4&gt;=11,D4&lt;21),'[1]Tabelle punteggi'!$B$4,IF(AND(D4&gt;=21,D4&lt;51),'[1]Tabelle punteggi'!$B$5,'[1]Tabelle punteggi'!$B$6))))</f>
        <v>70</v>
      </c>
      <c r="F4" s="106">
        <v>1045</v>
      </c>
      <c r="G4" s="121">
        <f>IF(ISBLANK(F4)," ",IF(AND(F4&gt;=0,F4&lt;100),'[1]Tabelle punteggi'!$D$3,IF(AND(F4&gt;=100,F4&lt;501),'[1]Tabelle punteggi'!$D$4,IF(AND(F4&gt;=501,F4&lt;801),'[1]Tabelle punteggi'!$D$5,'[1]Tabelle punteggi'!$D$6))))</f>
        <v>20</v>
      </c>
      <c r="H4" s="108">
        <v>3</v>
      </c>
      <c r="I4" s="121">
        <f>IF(ISBLANK(H4)," ",IF(H4="T",'[1]Tabelle punteggi'!$F$6,IF(AND(H4&gt;=0,H4&lt;3),'[1]Tabelle punteggi'!$F$3,IF(AND(H4&gt;=3,H4&lt;5),'[1]Tabelle punteggi'!$F$4,'[1]Tabelle punteggi'!$F$5))))</f>
        <v>40</v>
      </c>
      <c r="J4" s="110" t="s">
        <v>13</v>
      </c>
      <c r="K4" s="122">
        <f>IF(J4="T",'[1]Tabelle punteggi'!$H$6,IF(J4="P",'[1]Tabelle punteggi'!$H$3,IF(J4="M",'[1]Tabelle punteggi'!$H$4,IF(J4="G",'[1]Tabelle punteggi'!$H$5,"  "))))</f>
        <v>40</v>
      </c>
      <c r="L4" s="111">
        <f>IF(SUM(E4,G4:I4,K4)&gt;0,SUM(E4,G4,I4,K4),0)</f>
        <v>170</v>
      </c>
      <c r="M4" s="24">
        <f>M3+F4</f>
        <v>1650</v>
      </c>
      <c r="N4" s="28"/>
    </row>
    <row r="5" spans="1:14" s="10" customFormat="1" ht="12.75">
      <c r="A5" s="26"/>
      <c r="B5" s="41"/>
      <c r="C5" s="41"/>
      <c r="D5" s="27"/>
      <c r="E5" s="21"/>
      <c r="F5" s="43"/>
      <c r="G5" s="21"/>
      <c r="H5" s="33"/>
      <c r="I5" s="22"/>
      <c r="J5" s="33"/>
      <c r="K5" s="22"/>
      <c r="L5" s="23"/>
      <c r="M5" s="24"/>
      <c r="N5" s="28"/>
    </row>
    <row r="6" spans="1:13" ht="12.75">
      <c r="A6" s="15"/>
      <c r="B6" s="35"/>
      <c r="L6" s="42"/>
      <c r="M6" s="25"/>
    </row>
    <row r="7" spans="1:14" ht="30" customHeight="1">
      <c r="A7" s="142" t="s">
        <v>16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4" ht="30" customHeight="1">
      <c r="A8" s="36" t="s">
        <v>0</v>
      </c>
      <c r="B8" s="59" t="s">
        <v>1</v>
      </c>
      <c r="C8" s="59" t="s">
        <v>2</v>
      </c>
      <c r="D8" s="59" t="s">
        <v>3</v>
      </c>
      <c r="E8" s="37" t="s">
        <v>4</v>
      </c>
      <c r="F8" s="38" t="s">
        <v>5</v>
      </c>
      <c r="G8" s="37" t="s">
        <v>4</v>
      </c>
      <c r="H8" s="59" t="s">
        <v>6</v>
      </c>
      <c r="I8" s="37" t="s">
        <v>4</v>
      </c>
      <c r="J8" s="39" t="s">
        <v>7</v>
      </c>
      <c r="K8" s="37" t="s">
        <v>4</v>
      </c>
      <c r="L8" s="59" t="s">
        <v>8</v>
      </c>
      <c r="M8" s="40" t="s">
        <v>9</v>
      </c>
      <c r="N8" s="40" t="s">
        <v>38</v>
      </c>
    </row>
    <row r="9" spans="1:14" ht="63.75" customHeight="1">
      <c r="A9" s="26">
        <v>1</v>
      </c>
      <c r="B9" s="93" t="s">
        <v>75</v>
      </c>
      <c r="C9" s="94" t="s">
        <v>105</v>
      </c>
      <c r="D9" s="108">
        <v>80</v>
      </c>
      <c r="E9" s="102">
        <f>IF(ISBLANK(D9)," ",IF(AND(D9&gt;=0,D9&lt;11),'[1]Tabelle punteggi'!$B$3,IF(AND(D9&gt;=11,D9&lt;21),'[1]Tabelle punteggi'!$B$4,IF(AND(D9&gt;=21,D9&lt;51),'[1]Tabelle punteggi'!$B$5,'[1]Tabelle punteggi'!$B$6))))</f>
        <v>100</v>
      </c>
      <c r="F9" s="106">
        <v>0</v>
      </c>
      <c r="G9" s="102">
        <f>IF(ISBLANK(F9)," ",IF(AND(F9&gt;=0,F9&lt;100),'[1]Tabelle punteggi'!$D$3,IF(AND(F9&gt;=100,F9&lt;501),'[1]Tabelle punteggi'!$D$4,IF(AND(F9&gt;=501,F9&lt;801),'[1]Tabelle punteggi'!$D$5,'[1]Tabelle punteggi'!$D$6))))</f>
        <v>100</v>
      </c>
      <c r="H9" s="31">
        <v>5</v>
      </c>
      <c r="I9" s="102">
        <f>IF(ISBLANK(H9)," ",IF(H9="T",'[1]Tabelle punteggi'!$F$6,IF(AND(H9&gt;=0,H9&lt;3),'[1]Tabelle punteggi'!$F$3,IF(AND(H9&gt;=3,H9&lt;5),'[1]Tabelle punteggi'!$F$4,'[1]Tabelle punteggi'!$F$5))))</f>
        <v>70</v>
      </c>
      <c r="J9" s="29" t="s">
        <v>13</v>
      </c>
      <c r="K9" s="102">
        <f>IF(J9="T",'[1]Tabelle punteggi'!$H$6,IF(J9="P",'[1]Tabelle punteggi'!$H$3,IF(J9="M",'[1]Tabelle punteggi'!$H$4,IF(J9="G",'[1]Tabelle punteggi'!$H$5,"  "))))</f>
        <v>40</v>
      </c>
      <c r="L9" s="107">
        <f aca="true" t="shared" si="0" ref="L9:L15">IF(SUM(E9,G9:I9,K9)&gt;0,SUM(E9,G9,I9,K9),0)</f>
        <v>310</v>
      </c>
      <c r="M9" s="51"/>
      <c r="N9" s="23"/>
    </row>
    <row r="10" spans="1:14" s="11" customFormat="1" ht="48" customHeight="1">
      <c r="A10" s="26">
        <f aca="true" t="shared" si="1" ref="A10:A15">A9+1</f>
        <v>2</v>
      </c>
      <c r="B10" s="93" t="s">
        <v>76</v>
      </c>
      <c r="C10" s="41" t="s">
        <v>106</v>
      </c>
      <c r="D10" s="108">
        <v>280</v>
      </c>
      <c r="E10" s="102">
        <f>IF(ISBLANK(D10)," ",IF(AND(D10&gt;=0,D10&lt;11),'[1]Tabelle punteggi'!$B$3,IF(AND(D10&gt;=11,D10&lt;21),'[1]Tabelle punteggi'!$B$4,IF(AND(D10&gt;=21,D10&lt;51),'[1]Tabelle punteggi'!$B$5,'[1]Tabelle punteggi'!$B$6))))</f>
        <v>100</v>
      </c>
      <c r="F10" s="106">
        <v>0</v>
      </c>
      <c r="G10" s="102">
        <f>IF(ISBLANK(F10)," ",IF(AND(F10&gt;=0,F10&lt;100),'[1]Tabelle punteggi'!$D$3,IF(AND(F10&gt;=100,F10&lt;501),'[1]Tabelle punteggi'!$D$4,IF(AND(F10&gt;=501,F10&lt;801),'[1]Tabelle punteggi'!$D$5,'[1]Tabelle punteggi'!$D$6))))</f>
        <v>100</v>
      </c>
      <c r="H10" s="26" t="s">
        <v>10</v>
      </c>
      <c r="I10" s="102">
        <f>IF(ISBLANK(H10)," ",IF(H10="T",'[1]Tabelle punteggi'!$F$6,IF(AND(H10&gt;=0,H10&lt;3),'[1]Tabelle punteggi'!$F$3,IF(AND(H10&gt;=3,H10&lt;5),'[1]Tabelle punteggi'!$F$4,'[1]Tabelle punteggi'!$F$5))))</f>
        <v>100</v>
      </c>
      <c r="J10" s="29" t="s">
        <v>11</v>
      </c>
      <c r="K10" s="102">
        <f>IF(J10="T",'[1]Tabelle punteggi'!$H$6,IF(J10="P",'[1]Tabelle punteggi'!$H$3,IF(J10="M",'[1]Tabelle punteggi'!$H$4,IF(J10="G",'[1]Tabelle punteggi'!$H$5,"  "))))</f>
        <v>70</v>
      </c>
      <c r="L10" s="107">
        <f t="shared" si="0"/>
        <v>370</v>
      </c>
      <c r="M10" s="24"/>
      <c r="N10" s="44"/>
    </row>
    <row r="11" spans="1:14" s="1" customFormat="1" ht="105">
      <c r="A11" s="26">
        <f t="shared" si="1"/>
        <v>3</v>
      </c>
      <c r="B11" s="93" t="s">
        <v>80</v>
      </c>
      <c r="C11" s="94" t="s">
        <v>81</v>
      </c>
      <c r="D11" s="108">
        <v>200</v>
      </c>
      <c r="E11" s="102">
        <f>IF(ISBLANK(D11)," ",IF(AND(D11&gt;=0,D11&lt;11),'[1]Tabelle punteggi'!$B$3,IF(AND(D11&gt;=11,D11&lt;21),'[1]Tabelle punteggi'!$B$4,IF(AND(D11&gt;=21,D11&lt;51),'[1]Tabelle punteggi'!$B$5,'[1]Tabelle punteggi'!$B$6))))</f>
        <v>100</v>
      </c>
      <c r="F11" s="106">
        <v>0</v>
      </c>
      <c r="G11" s="109">
        <f>IF(ISBLANK(F11)," ",IF(AND(F11&gt;=0,F11&lt;100),'[1]Tabelle punteggi'!$D$3,IF(AND(F11&gt;=100,F11&lt;501),'[1]Tabelle punteggi'!$D$4,IF(AND(F11&gt;=501,F11&lt;801),'[1]Tabelle punteggi'!$D$5,'[1]Tabelle punteggi'!$D$6))))</f>
        <v>100</v>
      </c>
      <c r="H11" s="103">
        <v>4</v>
      </c>
      <c r="I11" s="102">
        <f>IF(ISBLANK(H11)," ",IF(H11="T",'[1]Tabelle punteggi'!$F$6,IF(AND(H11&gt;=0,H11&lt;3),'[1]Tabelle punteggi'!$F$3,IF(AND(H11&gt;=3,H11&lt;5),'[1]Tabelle punteggi'!$F$4,'[1]Tabelle punteggi'!$F$5))))</f>
        <v>40</v>
      </c>
      <c r="J11" s="104" t="s">
        <v>11</v>
      </c>
      <c r="K11" s="102">
        <f>IF(J11="T",'[1]Tabelle punteggi'!$H$6,IF(J11="P",'[1]Tabelle punteggi'!$H$3,IF(J11="M",'[1]Tabelle punteggi'!$H$4,IF(J11="G",'[1]Tabelle punteggi'!$H$5,"  "))))</f>
        <v>70</v>
      </c>
      <c r="L11" s="107">
        <f t="shared" si="0"/>
        <v>310</v>
      </c>
      <c r="M11" s="24"/>
      <c r="N11" s="23"/>
    </row>
    <row r="12" spans="1:14" s="10" customFormat="1" ht="45">
      <c r="A12" s="26">
        <f t="shared" si="1"/>
        <v>4</v>
      </c>
      <c r="B12" s="93" t="s">
        <v>107</v>
      </c>
      <c r="C12" s="94" t="s">
        <v>82</v>
      </c>
      <c r="D12" s="108">
        <v>220</v>
      </c>
      <c r="E12" s="102">
        <f>IF(ISBLANK(D12)," ",IF(AND(D12&gt;=0,D12&lt;11),'[1]Tabelle punteggi'!$B$3,IF(AND(D12&gt;=11,D12&lt;21),'[1]Tabelle punteggi'!$B$4,IF(AND(D12&gt;=21,D12&lt;51),'[1]Tabelle punteggi'!$B$5,'[1]Tabelle punteggi'!$B$6))))</f>
        <v>100</v>
      </c>
      <c r="F12" s="106">
        <v>0</v>
      </c>
      <c r="G12" s="109">
        <f>IF(ISBLANK(F12)," ",IF(AND(F12&gt;=0,F12&lt;100),'[1]Tabelle punteggi'!$D$3,IF(AND(F12&gt;=100,F12&lt;501),'[1]Tabelle punteggi'!$D$4,IF(AND(F12&gt;=501,F12&lt;801),'[1]Tabelle punteggi'!$D$5,'[1]Tabelle punteggi'!$D$6))))</f>
        <v>100</v>
      </c>
      <c r="H12" s="31">
        <v>3</v>
      </c>
      <c r="I12" s="102">
        <f>IF(ISBLANK(H12)," ",IF(H12="T",'[1]Tabelle punteggi'!$F$6,IF(AND(H12&gt;=0,H12&lt;3),'[1]Tabelle punteggi'!$F$3,IF(AND(H12&gt;=3,H12&lt;5),'[1]Tabelle punteggi'!$F$4,'[1]Tabelle punteggi'!$F$5))))</f>
        <v>40</v>
      </c>
      <c r="J12" s="29" t="s">
        <v>11</v>
      </c>
      <c r="K12" s="102">
        <f>IF(J12="T",'[1]Tabelle punteggi'!$H$6,IF(J12="P",'[1]Tabelle punteggi'!$H$3,IF(J12="M",'[1]Tabelle punteggi'!$H$4,IF(J12="G",'[1]Tabelle punteggi'!$H$5,"  "))))</f>
        <v>70</v>
      </c>
      <c r="L12" s="107">
        <f t="shared" si="0"/>
        <v>310</v>
      </c>
      <c r="M12" s="24"/>
      <c r="N12" s="23"/>
    </row>
    <row r="13" spans="1:14" s="10" customFormat="1" ht="45">
      <c r="A13" s="26">
        <f t="shared" si="1"/>
        <v>5</v>
      </c>
      <c r="B13" s="93" t="s">
        <v>86</v>
      </c>
      <c r="C13" s="94" t="s">
        <v>108</v>
      </c>
      <c r="D13" s="108">
        <v>400</v>
      </c>
      <c r="E13" s="102">
        <f>IF(ISBLANK(D13)," ",IF(AND(D13&gt;=0,D13&lt;11),'[1]Tabelle punteggi'!$B$3,IF(AND(D13&gt;=11,D13&lt;21),'[1]Tabelle punteggi'!$B$4,IF(AND(D13&gt;=21,D13&lt;51),'[1]Tabelle punteggi'!$B$5,'[1]Tabelle punteggi'!$B$6))))</f>
        <v>100</v>
      </c>
      <c r="F13" s="106">
        <v>0</v>
      </c>
      <c r="G13" s="109">
        <f>IF(ISBLANK(F13)," ",IF(AND(F13&gt;=0,F13&lt;100),'[1]Tabelle punteggi'!$D$3,IF(AND(F13&gt;=100,F13&lt;501),'[1]Tabelle punteggi'!$D$4,IF(AND(F13&gt;=501,F13&lt;801),'[1]Tabelle punteggi'!$D$5,'[1]Tabelle punteggi'!$D$6))))</f>
        <v>100</v>
      </c>
      <c r="H13" s="31">
        <v>5</v>
      </c>
      <c r="I13" s="102">
        <f>IF(ISBLANK(H13)," ",IF(H13="T",'[1]Tabelle punteggi'!$F$6,IF(AND(H13&gt;=0,H13&lt;3),'[1]Tabelle punteggi'!$F$3,IF(AND(H13&gt;=3,H13&lt;5),'[1]Tabelle punteggi'!$F$4,'[1]Tabelle punteggi'!$F$5))))</f>
        <v>70</v>
      </c>
      <c r="J13" s="29" t="s">
        <v>11</v>
      </c>
      <c r="K13" s="102">
        <f>IF(J13="T",'[1]Tabelle punteggi'!$H$6,IF(J13="P",'[1]Tabelle punteggi'!$H$3,IF(J13="M",'[1]Tabelle punteggi'!$H$4,IF(J13="G",'[1]Tabelle punteggi'!$H$5,"  "))))</f>
        <v>70</v>
      </c>
      <c r="L13" s="107">
        <f t="shared" si="0"/>
        <v>340</v>
      </c>
      <c r="M13" s="24"/>
      <c r="N13" s="23"/>
    </row>
    <row r="14" spans="1:14" s="10" customFormat="1" ht="40.5" customHeight="1">
      <c r="A14" s="26">
        <f t="shared" si="1"/>
        <v>6</v>
      </c>
      <c r="B14" s="93" t="s">
        <v>99</v>
      </c>
      <c r="C14" s="94" t="s">
        <v>100</v>
      </c>
      <c r="D14" s="108">
        <v>220</v>
      </c>
      <c r="E14" s="102">
        <f>IF(ISBLANK(D14)," ",IF(AND(D14&gt;=0,D14&lt;11),'[1]Tabelle punteggi'!$B$3,IF(AND(D14&gt;=11,D14&lt;21),'[1]Tabelle punteggi'!$B$4,IF(AND(D14&gt;=21,D14&lt;51),'[1]Tabelle punteggi'!$B$5,'[1]Tabelle punteggi'!$B$6))))</f>
        <v>100</v>
      </c>
      <c r="F14" s="106">
        <v>0</v>
      </c>
      <c r="G14" s="109">
        <f>IF(ISBLANK(F14)," ",IF(AND(F14&gt;=0,F14&lt;100),'[1]Tabelle punteggi'!$D$3,IF(AND(F14&gt;=100,F14&lt;501),'[1]Tabelle punteggi'!$D$4,IF(AND(F14&gt;=501,F14&lt;801),'[1]Tabelle punteggi'!$D$5,'[1]Tabelle punteggi'!$D$6))))</f>
        <v>100</v>
      </c>
      <c r="H14" s="31">
        <v>3</v>
      </c>
      <c r="I14" s="102">
        <f>IF(ISBLANK(H14)," ",IF(H14="T",'[1]Tabelle punteggi'!$F$6,IF(AND(H14&gt;=0,H14&lt;3),'[1]Tabelle punteggi'!$F$3,IF(AND(H14&gt;=3,H14&lt;5),'[1]Tabelle punteggi'!$F$4,'[1]Tabelle punteggi'!$F$5))))</f>
        <v>40</v>
      </c>
      <c r="J14" s="29" t="s">
        <v>11</v>
      </c>
      <c r="K14" s="102">
        <f>IF(J14="T",'[1]Tabelle punteggi'!$H$6,IF(J14="P",'[1]Tabelle punteggi'!$H$3,IF(J14="M",'[1]Tabelle punteggi'!$H$4,IF(J14="G",'[1]Tabelle punteggi'!$H$5,"  "))))</f>
        <v>70</v>
      </c>
      <c r="L14" s="107">
        <f t="shared" si="0"/>
        <v>310</v>
      </c>
      <c r="M14" s="24"/>
      <c r="N14" s="23"/>
    </row>
    <row r="15" spans="1:14" s="10" customFormat="1" ht="75">
      <c r="A15" s="26">
        <f t="shared" si="1"/>
        <v>7</v>
      </c>
      <c r="B15" s="93" t="s">
        <v>124</v>
      </c>
      <c r="C15" s="94" t="s">
        <v>125</v>
      </c>
      <c r="D15" s="108">
        <v>28</v>
      </c>
      <c r="E15" s="102">
        <f>IF(ISBLANK(D15)," ",IF(AND(D15&gt;=0,D15&lt;11),'[1]Tabelle punteggi'!$B$3,IF(AND(D15&gt;=11,D15&lt;21),'[1]Tabelle punteggi'!$B$4,IF(AND(D15&gt;=21,D15&lt;51),'[1]Tabelle punteggi'!$B$5,'[1]Tabelle punteggi'!$B$6))))</f>
        <v>70</v>
      </c>
      <c r="F15" s="106">
        <v>0</v>
      </c>
      <c r="G15" s="109">
        <f>IF(ISBLANK(F15)," ",IF(AND(F15&gt;=0,F15&lt;100),'[1]Tabelle punteggi'!$D$3,IF(AND(F15&gt;=100,F15&lt;501),'[1]Tabelle punteggi'!$D$4,IF(AND(F15&gt;=501,F15&lt;801),'[1]Tabelle punteggi'!$D$5,'[1]Tabelle punteggi'!$D$6))))</f>
        <v>100</v>
      </c>
      <c r="H15" s="31">
        <v>5</v>
      </c>
      <c r="I15" s="102">
        <f>IF(ISBLANK(H15)," ",IF(H15="T",'[1]Tabelle punteggi'!$F$6,IF(AND(H15&gt;=0,H15&lt;3),'[1]Tabelle punteggi'!$F$3,IF(AND(H15&gt;=3,H15&lt;5),'[1]Tabelle punteggi'!$F$4,'[1]Tabelle punteggi'!$F$5))))</f>
        <v>70</v>
      </c>
      <c r="J15" s="31" t="s">
        <v>14</v>
      </c>
      <c r="K15" s="102">
        <f>IF(J15="T",'[1]Tabelle punteggi'!$H$6,IF(J15="P",'[1]Tabelle punteggi'!$H$3,IF(J15="M",'[1]Tabelle punteggi'!$H$4,IF(J15="G",'[1]Tabelle punteggi'!$H$5,"  "))))</f>
        <v>20</v>
      </c>
      <c r="L15" s="107">
        <f t="shared" si="0"/>
        <v>260</v>
      </c>
      <c r="M15" s="24"/>
      <c r="N15" s="23"/>
    </row>
  </sheetData>
  <sheetProtection selectLockedCells="1" selectUnlockedCells="1"/>
  <mergeCells count="1">
    <mergeCell ref="A7:N7"/>
  </mergeCells>
  <printOptions/>
  <pageMargins left="0.39375" right="0.39375" top="0.8277777777777777" bottom="0.8277777777777777" header="0.5902777777777778" footer="0.5902777777777778"/>
  <pageSetup firstPageNumber="1" useFirstPageNumber="1" fitToHeight="0" fitToWidth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125" zoomScaleNormal="125" zoomScalePageLayoutView="0" workbookViewId="0" topLeftCell="A4">
      <selection activeCell="B3" sqref="B3"/>
    </sheetView>
  </sheetViews>
  <sheetFormatPr defaultColWidth="11.421875" defaultRowHeight="12.75"/>
  <cols>
    <col min="1" max="1" width="4.00390625" style="1" customWidth="1"/>
    <col min="2" max="2" width="23.28125" style="2" customWidth="1"/>
    <col min="3" max="3" width="70.421875" style="3" customWidth="1"/>
    <col min="4" max="4" width="7.140625" style="0" customWidth="1"/>
    <col min="5" max="5" width="6.00390625" style="4" customWidth="1"/>
    <col min="6" max="6" width="13.140625" style="5" customWidth="1"/>
    <col min="7" max="7" width="6.57421875" style="4" customWidth="1"/>
    <col min="8" max="8" width="10.421875" style="1" bestFit="1" customWidth="1"/>
    <col min="9" max="9" width="6.00390625" style="4" bestFit="1" customWidth="1"/>
    <col min="10" max="10" width="9.00390625" style="6" customWidth="1"/>
    <col min="11" max="11" width="5.7109375" style="4" customWidth="1"/>
    <col min="12" max="12" width="9.28125" style="7" customWidth="1"/>
    <col min="13" max="13" width="14.28125" style="7" customWidth="1"/>
    <col min="14" max="14" width="31.28125" style="0" customWidth="1"/>
  </cols>
  <sheetData>
    <row r="1" spans="1:14" s="8" customFormat="1" ht="36" customHeight="1">
      <c r="A1" s="36" t="s">
        <v>0</v>
      </c>
      <c r="B1" s="59" t="s">
        <v>1</v>
      </c>
      <c r="C1" s="59" t="s">
        <v>2</v>
      </c>
      <c r="D1" s="59" t="s">
        <v>3</v>
      </c>
      <c r="E1" s="37" t="s">
        <v>4</v>
      </c>
      <c r="F1" s="38" t="s">
        <v>5</v>
      </c>
      <c r="G1" s="37" t="s">
        <v>4</v>
      </c>
      <c r="H1" s="59" t="s">
        <v>6</v>
      </c>
      <c r="I1" s="37" t="s">
        <v>4</v>
      </c>
      <c r="J1" s="39" t="s">
        <v>7</v>
      </c>
      <c r="K1" s="37" t="s">
        <v>4</v>
      </c>
      <c r="L1" s="59" t="s">
        <v>8</v>
      </c>
      <c r="M1" s="40" t="s">
        <v>9</v>
      </c>
      <c r="N1" s="40" t="s">
        <v>38</v>
      </c>
    </row>
    <row r="2" spans="1:14" s="10" customFormat="1" ht="82.5" customHeight="1">
      <c r="A2" s="26">
        <v>1</v>
      </c>
      <c r="B2" s="93" t="s">
        <v>63</v>
      </c>
      <c r="C2" s="94" t="s">
        <v>109</v>
      </c>
      <c r="D2" s="108">
        <v>51</v>
      </c>
      <c r="E2" s="109">
        <f>IF(ISBLANK(D2)," ",IF(AND(D2&gt;=0,D2&lt;11),'[1]Tabelle punteggi'!$B$3,IF(AND(D2&gt;=11,D2&lt;21),'[1]Tabelle punteggi'!$B$4,IF(AND(D2&gt;=21,D2&lt;51),'[1]Tabelle punteggi'!$B$5,'[1]Tabelle punteggi'!$B$6))))</f>
        <v>100</v>
      </c>
      <c r="F2" s="106">
        <v>140</v>
      </c>
      <c r="G2" s="109">
        <f>IF(ISBLANK(F2)," ",IF(AND(F2&gt;=0,F2&lt;100),'[1]Tabelle punteggi'!$D$3,IF(AND(F2&gt;=100,F2&lt;501),'[1]Tabelle punteggi'!$D$4,IF(AND(F2&gt;=501,F2&lt;801),'[1]Tabelle punteggi'!$D$5,'[1]Tabelle punteggi'!$D$6))))</f>
        <v>70</v>
      </c>
      <c r="H2" s="108">
        <v>1</v>
      </c>
      <c r="I2" s="109">
        <f>IF(ISBLANK(H2)," ",IF(H2="T",'[1]Tabelle punteggi'!$F$6,IF(AND(H2&gt;=0,H2&lt;3),'[1]Tabelle punteggi'!$F$3,IF(AND(H2&gt;=3,H2&lt;5),'[1]Tabelle punteggi'!$F$4,'[1]Tabelle punteggi'!$F$5))))</f>
        <v>20</v>
      </c>
      <c r="J2" s="110" t="s">
        <v>13</v>
      </c>
      <c r="K2" s="102">
        <f>IF(J2="T",'[1]Tabelle punteggi'!$H$6,IF(J2="P",'[1]Tabelle punteggi'!$H$3,IF(J2="M",'[1]Tabelle punteggi'!$H$4,IF(J2="G",'[1]Tabelle punteggi'!$H$5,"  "))))</f>
        <v>40</v>
      </c>
      <c r="L2" s="111">
        <f>IF(SUM(E2,G2:I2,K2)&gt;0,SUM(E2,G2,I2,K2),0)</f>
        <v>230</v>
      </c>
      <c r="M2" s="24">
        <f>F2</f>
        <v>140</v>
      </c>
      <c r="N2" s="28"/>
    </row>
    <row r="3" spans="1:14" s="10" customFormat="1" ht="81.75" customHeight="1">
      <c r="A3" s="26">
        <f>A2+1</f>
        <v>2</v>
      </c>
      <c r="B3" s="95" t="s">
        <v>66</v>
      </c>
      <c r="C3" s="94" t="s">
        <v>67</v>
      </c>
      <c r="D3" s="105">
        <v>100</v>
      </c>
      <c r="E3" s="109">
        <f>IF(ISBLANK(D3)," ",IF(AND(D3&gt;=0,D3&lt;11),'[1]Tabelle punteggi'!$B$3,IF(AND(D3&gt;=11,D3&lt;21),'[1]Tabelle punteggi'!$B$4,IF(AND(D3&gt;=21,D3&lt;51),'[1]Tabelle punteggi'!$B$5,'[1]Tabelle punteggi'!$B$6))))</f>
        <v>100</v>
      </c>
      <c r="F3" s="106">
        <v>233</v>
      </c>
      <c r="G3" s="109">
        <f>IF(ISBLANK(F3)," ",IF(AND(F3&gt;=0,F3&lt;100),'[1]Tabelle punteggi'!$D$3,IF(AND(F3&gt;=100,F3&lt;501),'[1]Tabelle punteggi'!$D$4,IF(AND(F3&gt;=501,F3&lt;801),'[1]Tabelle punteggi'!$D$5,'[1]Tabelle punteggi'!$D$6))))</f>
        <v>70</v>
      </c>
      <c r="H3" s="103">
        <v>2</v>
      </c>
      <c r="I3" s="109">
        <f>IF(ISBLANK(H3)," ",IF(H3="T",'[1]Tabelle punteggi'!$F$6,IF(AND(H3&gt;=0,H3&lt;3),'[1]Tabelle punteggi'!$F$3,IF(AND(H3&gt;=3,H3&lt;5),'[1]Tabelle punteggi'!$F$4,'[1]Tabelle punteggi'!$F$5))))</f>
        <v>20</v>
      </c>
      <c r="J3" s="104" t="s">
        <v>13</v>
      </c>
      <c r="K3" s="102">
        <f>IF(J3="T",'[1]Tabelle punteggi'!$H$6,IF(J3="P",'[1]Tabelle punteggi'!$H$3,IF(J3="M",'[1]Tabelle punteggi'!$H$4,IF(J3="G",'[1]Tabelle punteggi'!$H$5,"  "))))</f>
        <v>40</v>
      </c>
      <c r="L3" s="111">
        <f>IF(SUM(E3,G3:I3,K3)&gt;0,SUM(E3,G3,I3,K3),0)</f>
        <v>230</v>
      </c>
      <c r="M3" s="24">
        <f>M2+F3</f>
        <v>373</v>
      </c>
      <c r="N3" s="28"/>
    </row>
    <row r="4" spans="1:14" s="10" customFormat="1" ht="51.75" customHeight="1">
      <c r="A4" s="26">
        <f>A3+1</f>
        <v>3</v>
      </c>
      <c r="B4" s="125" t="s">
        <v>64</v>
      </c>
      <c r="C4" s="94" t="s">
        <v>65</v>
      </c>
      <c r="D4" s="112">
        <v>500</v>
      </c>
      <c r="E4" s="109">
        <f>IF(ISBLANK(D4)," ",IF(AND(D4&gt;=0,D4&lt;11),'[1]Tabelle punteggi'!$B$3,IF(AND(D4&gt;=11,D4&lt;21),'[1]Tabelle punteggi'!$B$4,IF(AND(D4&gt;=21,D4&lt;51),'[1]Tabelle punteggi'!$B$5,'[1]Tabelle punteggi'!$B$6))))</f>
        <v>100</v>
      </c>
      <c r="F4" s="106">
        <v>1905</v>
      </c>
      <c r="G4" s="109">
        <f>IF(ISBLANK(F4)," ",IF(AND(F4&gt;=0,F4&lt;100),'[1]Tabelle punteggi'!$D$3,IF(AND(F4&gt;=100,F4&lt;501),'[1]Tabelle punteggi'!$D$4,IF(AND(F4&gt;=501,F4&lt;801),'[1]Tabelle punteggi'!$D$5,'[1]Tabelle punteggi'!$D$6))))</f>
        <v>20</v>
      </c>
      <c r="H4" s="112">
        <v>4</v>
      </c>
      <c r="I4" s="102">
        <f>IF(ISBLANK(H4)," ",IF(H4="T",'[1]Tabelle punteggi'!$F$6,IF(AND(H4&gt;=0,H4&lt;3),'[1]Tabelle punteggi'!$F$3,IF(AND(H4&gt;=3,H4&lt;5),'[1]Tabelle punteggi'!$F$4,'[1]Tabelle punteggi'!$F$5))))</f>
        <v>40</v>
      </c>
      <c r="J4" s="113" t="s">
        <v>13</v>
      </c>
      <c r="K4" s="102">
        <f>IF(J4="T",'[1]Tabelle punteggi'!$H$6,IF(J4="P",'[1]Tabelle punteggi'!$H$3,IF(J4="M",'[1]Tabelle punteggi'!$H$4,IF(J4="G",'[1]Tabelle punteggi'!$H$5,"  "))))</f>
        <v>40</v>
      </c>
      <c r="L4" s="107">
        <f>IF(SUM(E4,G4:I4,K4)&gt;0,SUM(E4,G4,I4,K4),0)</f>
        <v>200</v>
      </c>
      <c r="M4" s="24">
        <f>M3+F4</f>
        <v>2278</v>
      </c>
      <c r="N4" s="28"/>
    </row>
    <row r="5" spans="1:14" s="10" customFormat="1" ht="12.75">
      <c r="A5" s="26">
        <f>A4+1</f>
        <v>4</v>
      </c>
      <c r="B5" s="141"/>
      <c r="M5" s="24"/>
      <c r="N5" s="28"/>
    </row>
    <row r="6" spans="1:14" s="10" customFormat="1" ht="12.75">
      <c r="A6" s="26">
        <f>A5+1</f>
        <v>5</v>
      </c>
      <c r="B6" s="41"/>
      <c r="C6" s="41"/>
      <c r="D6" s="28"/>
      <c r="E6" s="21"/>
      <c r="F6" s="43"/>
      <c r="G6" s="21"/>
      <c r="H6" s="31"/>
      <c r="I6" s="22"/>
      <c r="J6" s="31"/>
      <c r="K6" s="22"/>
      <c r="L6" s="23"/>
      <c r="M6" s="24"/>
      <c r="N6" s="28"/>
    </row>
    <row r="7" spans="1:13" ht="12.75">
      <c r="A7" s="15"/>
      <c r="B7" s="35"/>
      <c r="L7" s="42"/>
      <c r="M7" s="25"/>
    </row>
    <row r="8" spans="1:14" ht="30" customHeight="1">
      <c r="A8" s="142" t="s">
        <v>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ht="30" customHeight="1">
      <c r="A9" s="36" t="s">
        <v>0</v>
      </c>
      <c r="B9" s="59" t="s">
        <v>1</v>
      </c>
      <c r="C9" s="59" t="s">
        <v>2</v>
      </c>
      <c r="D9" s="59" t="s">
        <v>3</v>
      </c>
      <c r="E9" s="37" t="s">
        <v>4</v>
      </c>
      <c r="F9" s="38" t="s">
        <v>5</v>
      </c>
      <c r="G9" s="37" t="s">
        <v>4</v>
      </c>
      <c r="H9" s="59" t="s">
        <v>6</v>
      </c>
      <c r="I9" s="37" t="s">
        <v>4</v>
      </c>
      <c r="J9" s="39" t="s">
        <v>7</v>
      </c>
      <c r="K9" s="37" t="s">
        <v>4</v>
      </c>
      <c r="L9" s="59" t="s">
        <v>8</v>
      </c>
      <c r="M9" s="40" t="s">
        <v>9</v>
      </c>
      <c r="N9" s="40" t="s">
        <v>38</v>
      </c>
    </row>
    <row r="10" spans="1:14" ht="42" customHeight="1">
      <c r="A10" s="26">
        <v>1</v>
      </c>
      <c r="B10" s="95" t="s">
        <v>110</v>
      </c>
      <c r="C10" s="41" t="s">
        <v>111</v>
      </c>
      <c r="D10" s="28">
        <v>5</v>
      </c>
      <c r="E10" s="109">
        <f>IF(ISBLANK(D10)," ",IF(AND(D10&gt;=0,D10&lt;11),'[1]Tabelle punteggi'!$B$3,IF(AND(D10&gt;=11,D10&lt;21),'[1]Tabelle punteggi'!$B$4,IF(AND(D10&gt;=21,D10&lt;51),'[1]Tabelle punteggi'!$B$5,'[1]Tabelle punteggi'!$B$6))))</f>
        <v>20</v>
      </c>
      <c r="F10" s="106">
        <v>0</v>
      </c>
      <c r="G10" s="109">
        <f>IF(ISBLANK(F10)," ",IF(AND(F10&gt;=0,F10&lt;100),'[1]Tabelle punteggi'!$D$3,IF(AND(F10&gt;=100,F10&lt;501),'[1]Tabelle punteggi'!$D$4,IF(AND(F10&gt;=501,F10&lt;801),'[1]Tabelle punteggi'!$D$5,'[1]Tabelle punteggi'!$D$6))))</f>
        <v>100</v>
      </c>
      <c r="H10" s="31">
        <v>5</v>
      </c>
      <c r="I10" s="109">
        <f>IF(ISBLANK(H10)," ",IF(H10="T",'[1]Tabelle punteggi'!$F$6,IF(AND(H10&gt;=0,H10&lt;3),'[1]Tabelle punteggi'!$F$3,IF(AND(H10&gt;=3,H10&lt;5),'[1]Tabelle punteggi'!$F$4,'[1]Tabelle punteggi'!$F$5))))</f>
        <v>70</v>
      </c>
      <c r="J10" s="31" t="s">
        <v>14</v>
      </c>
      <c r="K10" s="102">
        <f>IF(J10="T",'[1]Tabelle punteggi'!$H$6,IF(J10="P",'[1]Tabelle punteggi'!$H$3,IF(J10="M",'[1]Tabelle punteggi'!$H$4,IF(J10="G",'[1]Tabelle punteggi'!$H$5,"  "))))</f>
        <v>20</v>
      </c>
      <c r="L10" s="111">
        <f>IF(SUM(E10,G10:I10,K10)&gt;0,SUM(E10,G10,I10,K10),0)</f>
        <v>210</v>
      </c>
      <c r="M10" s="51"/>
      <c r="N10" s="23"/>
    </row>
    <row r="11" spans="1:14" s="11" customFormat="1" ht="12.75">
      <c r="A11" s="26">
        <f>A10+1</f>
        <v>2</v>
      </c>
      <c r="B11" s="41"/>
      <c r="C11" s="41"/>
      <c r="D11" s="44"/>
      <c r="E11" s="21"/>
      <c r="F11" s="46"/>
      <c r="G11" s="45"/>
      <c r="H11" s="47"/>
      <c r="I11" s="22"/>
      <c r="J11" s="48"/>
      <c r="K11" s="22"/>
      <c r="L11" s="23"/>
      <c r="M11" s="24"/>
      <c r="N11" s="44"/>
    </row>
  </sheetData>
  <sheetProtection selectLockedCells="1" selectUnlockedCells="1"/>
  <mergeCells count="1">
    <mergeCell ref="A8:N8"/>
  </mergeCells>
  <printOptions/>
  <pageMargins left="0.39375" right="0.39375" top="0.8277777777777777" bottom="0.8277777777777777" header="0.5902777777777778" footer="0.5902777777777778"/>
  <pageSetup firstPageNumber="1" useFirstPageNumber="1" fitToHeight="0" fitToWidth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4.00390625" style="1" customWidth="1"/>
    <col min="2" max="2" width="30.57421875" style="2" customWidth="1"/>
    <col min="3" max="3" width="57.8515625" style="3" customWidth="1"/>
    <col min="4" max="4" width="7.140625" style="0" customWidth="1"/>
    <col min="5" max="5" width="6.00390625" style="4" customWidth="1"/>
    <col min="6" max="6" width="13.140625" style="5" customWidth="1"/>
    <col min="7" max="7" width="6.57421875" style="4" customWidth="1"/>
    <col min="8" max="8" width="10.421875" style="1" bestFit="1" customWidth="1"/>
    <col min="9" max="9" width="6.00390625" style="4" bestFit="1" customWidth="1"/>
    <col min="10" max="10" width="9.00390625" style="6" customWidth="1"/>
    <col min="11" max="11" width="5.7109375" style="4" customWidth="1"/>
    <col min="12" max="12" width="9.28125" style="7" customWidth="1"/>
    <col min="13" max="13" width="14.28125" style="7" customWidth="1"/>
    <col min="14" max="14" width="31.28125" style="0" customWidth="1"/>
  </cols>
  <sheetData>
    <row r="1" spans="1:14" s="8" customFormat="1" ht="36" customHeight="1">
      <c r="A1" s="36" t="s">
        <v>0</v>
      </c>
      <c r="B1" s="59" t="s">
        <v>1</v>
      </c>
      <c r="C1" s="59" t="s">
        <v>2</v>
      </c>
      <c r="D1" s="59" t="s">
        <v>3</v>
      </c>
      <c r="E1" s="37" t="s">
        <v>4</v>
      </c>
      <c r="F1" s="38" t="s">
        <v>5</v>
      </c>
      <c r="G1" s="37" t="s">
        <v>4</v>
      </c>
      <c r="H1" s="59" t="s">
        <v>6</v>
      </c>
      <c r="I1" s="37" t="s">
        <v>4</v>
      </c>
      <c r="J1" s="39" t="s">
        <v>7</v>
      </c>
      <c r="K1" s="37" t="s">
        <v>4</v>
      </c>
      <c r="L1" s="59" t="s">
        <v>8</v>
      </c>
      <c r="M1" s="40" t="s">
        <v>9</v>
      </c>
      <c r="N1" s="40" t="s">
        <v>38</v>
      </c>
    </row>
    <row r="2" spans="1:14" s="10" customFormat="1" ht="75">
      <c r="A2" s="26">
        <v>1</v>
      </c>
      <c r="B2" s="93" t="s">
        <v>71</v>
      </c>
      <c r="C2" s="94" t="s">
        <v>70</v>
      </c>
      <c r="D2" s="115">
        <v>1300</v>
      </c>
      <c r="E2" s="109">
        <f>IF(ISBLANK(D2)," ",IF(AND(D2&gt;=0,D2&lt;11),'[1]Tabelle punteggi'!$B$3,IF(AND(D2&gt;=11,D2&lt;21),'[1]Tabelle punteggi'!$B$4,IF(AND(D2&gt;=21,D2&lt;51),'[1]Tabelle punteggi'!$B$5,'[1]Tabelle punteggi'!$B$6))))</f>
        <v>100</v>
      </c>
      <c r="F2" s="116">
        <v>697</v>
      </c>
      <c r="G2" s="109">
        <f>IF(ISBLANK(F2)," ",IF(AND(F2&gt;=0,F2&lt;100),'[1]Tabelle punteggi'!$D$3,IF(AND(F2&gt;=100,F2&lt;501),'[1]Tabelle punteggi'!$D$4,IF(AND(F2&gt;=501,F2&lt;801),'[1]Tabelle punteggi'!$D$5,'[1]Tabelle punteggi'!$D$6))))</f>
        <v>40</v>
      </c>
      <c r="H2" s="103">
        <v>4</v>
      </c>
      <c r="I2" s="109">
        <f>IF(ISBLANK(H2)," ",IF(H2="T",'[1]Tabelle punteggi'!$F$6,IF(AND(H2&gt;=0,H2&lt;3),'[1]Tabelle punteggi'!$F$3,IF(AND(H2&gt;=3,H2&lt;5),'[1]Tabelle punteggi'!$F$4,'[1]Tabelle punteggi'!$F$5))))</f>
        <v>40</v>
      </c>
      <c r="J2" s="104" t="s">
        <v>10</v>
      </c>
      <c r="K2" s="102">
        <f>IF(J2="T",'[1]Tabelle punteggi'!$H$6,IF(J2="P",'[1]Tabelle punteggi'!$H$3,IF(J2="M",'[1]Tabelle punteggi'!$H$4,IF(J2="G",'[1]Tabelle punteggi'!$H$5,"  "))))</f>
        <v>100</v>
      </c>
      <c r="L2" s="111">
        <f aca="true" t="shared" si="0" ref="L2:L17">IF(SUM(E2,G2:I2,K2)&gt;0,SUM(E2,G2,I2,K2),0)</f>
        <v>280</v>
      </c>
      <c r="M2" s="24">
        <f>F2</f>
        <v>697</v>
      </c>
      <c r="N2" s="28"/>
    </row>
    <row r="3" spans="1:14" s="10" customFormat="1" ht="45">
      <c r="A3" s="26">
        <f>A2+1</f>
        <v>2</v>
      </c>
      <c r="B3" s="93" t="s">
        <v>119</v>
      </c>
      <c r="C3" s="94" t="s">
        <v>114</v>
      </c>
      <c r="D3" s="28">
        <v>260</v>
      </c>
      <c r="E3" s="109">
        <f>IF(ISBLANK(D3)," ",IF(AND(D3&gt;=0,D3&lt;11),'[1]Tabelle punteggi'!$B$3,IF(AND(D3&gt;=11,D3&lt;21),'[1]Tabelle punteggi'!$B$4,IF(AND(D3&gt;=21,D3&lt;51),'[1]Tabelle punteggi'!$B$5,'[1]Tabelle punteggi'!$B$6))))</f>
        <v>100</v>
      </c>
      <c r="F3" s="43">
        <v>93</v>
      </c>
      <c r="G3" s="109">
        <f>IF(ISBLANK(F3)," ",IF(AND(F3&gt;=0,F3&lt;100),'[1]Tabelle punteggi'!$D$3,IF(AND(F3&gt;=100,F3&lt;501),'[1]Tabelle punteggi'!$D$4,IF(AND(F3&gt;=501,F3&lt;801),'[1]Tabelle punteggi'!$D$5,'[1]Tabelle punteggi'!$D$6))))</f>
        <v>100</v>
      </c>
      <c r="H3" s="31">
        <v>3</v>
      </c>
      <c r="I3" s="109">
        <f>IF(ISBLANK(H3)," ",IF(H3="T",'[1]Tabelle punteggi'!$F$6,IF(AND(H3&gt;=0,H3&lt;3),'[1]Tabelle punteggi'!$F$3,IF(AND(H3&gt;=3,H3&lt;5),'[1]Tabelle punteggi'!$F$4,'[1]Tabelle punteggi'!$F$5))))</f>
        <v>40</v>
      </c>
      <c r="J3" s="29" t="s">
        <v>13</v>
      </c>
      <c r="K3" s="102">
        <f>IF(J3="T",'[1]Tabelle punteggi'!$H$6,IF(J3="P",'[1]Tabelle punteggi'!$H$3,IF(J3="M",'[1]Tabelle punteggi'!$H$4,IF(J3="G",'[1]Tabelle punteggi'!$H$5,"  "))))</f>
        <v>40</v>
      </c>
      <c r="L3" s="111">
        <f t="shared" si="0"/>
        <v>280</v>
      </c>
      <c r="M3" s="24">
        <f>M2+F3</f>
        <v>790</v>
      </c>
      <c r="N3" s="28"/>
    </row>
    <row r="4" spans="1:14" s="10" customFormat="1" ht="60">
      <c r="A4" s="26">
        <v>3</v>
      </c>
      <c r="B4" s="93" t="s">
        <v>87</v>
      </c>
      <c r="C4" s="94" t="s">
        <v>88</v>
      </c>
      <c r="D4" s="28">
        <v>131</v>
      </c>
      <c r="E4" s="109">
        <f>IF(ISBLANK(D4)," ",IF(AND(D4&gt;=0,D4&lt;11),'[1]Tabelle punteggi'!$B$3,IF(AND(D4&gt;=11,D4&lt;21),'[1]Tabelle punteggi'!$B$4,IF(AND(D4&gt;=21,D4&lt;51),'[1]Tabelle punteggi'!$B$5,'[1]Tabelle punteggi'!$B$6))))</f>
        <v>100</v>
      </c>
      <c r="F4" s="43">
        <v>93</v>
      </c>
      <c r="G4" s="109">
        <f>IF(ISBLANK(F4)," ",IF(AND(F4&gt;=0,F4&lt;100),'[1]Tabelle punteggi'!$D$3,IF(AND(F4&gt;=100,F4&lt;501),'[1]Tabelle punteggi'!$D$4,IF(AND(F4&gt;=501,F4&lt;801),'[1]Tabelle punteggi'!$D$5,'[1]Tabelle punteggi'!$D$6))))</f>
        <v>100</v>
      </c>
      <c r="H4" s="31">
        <v>3</v>
      </c>
      <c r="I4" s="109">
        <f>IF(ISBLANK(H4)," ",IF(H4="T",'[1]Tabelle punteggi'!$F$6,IF(AND(H4&gt;=0,H4&lt;3),'[1]Tabelle punteggi'!$F$3,IF(AND(H4&gt;=3,H4&lt;5),'[1]Tabelle punteggi'!$F$4,'[1]Tabelle punteggi'!$F$5))))</f>
        <v>40</v>
      </c>
      <c r="J4" s="29" t="s">
        <v>13</v>
      </c>
      <c r="K4" s="102">
        <f>IF(J4="T",'[1]Tabelle punteggi'!$H$6,IF(J4="P",'[1]Tabelle punteggi'!$H$3,IF(J4="M",'[1]Tabelle punteggi'!$H$4,IF(J4="G",'[1]Tabelle punteggi'!$H$5,"  "))))</f>
        <v>40</v>
      </c>
      <c r="L4" s="111">
        <f t="shared" si="0"/>
        <v>280</v>
      </c>
      <c r="M4" s="24">
        <f aca="true" t="shared" si="1" ref="M4:M17">M3+F4</f>
        <v>883</v>
      </c>
      <c r="N4" s="28"/>
    </row>
    <row r="5" spans="1:14" s="10" customFormat="1" ht="45">
      <c r="A5" s="26">
        <v>4</v>
      </c>
      <c r="B5" s="93" t="s">
        <v>89</v>
      </c>
      <c r="C5" s="94" t="s">
        <v>90</v>
      </c>
      <c r="D5" s="28">
        <v>208</v>
      </c>
      <c r="E5" s="109">
        <f>IF(ISBLANK(D5)," ",IF(AND(D5&gt;=0,D5&lt;11),'[1]Tabelle punteggi'!$B$3,IF(AND(D5&gt;=11,D5&lt;21),'[1]Tabelle punteggi'!$B$4,IF(AND(D5&gt;=21,D5&lt;51),'[1]Tabelle punteggi'!$B$5,'[1]Tabelle punteggi'!$B$6))))</f>
        <v>100</v>
      </c>
      <c r="F5" s="43">
        <v>93</v>
      </c>
      <c r="G5" s="109">
        <f>IF(ISBLANK(F5)," ",IF(AND(F5&gt;=0,F5&lt;100),'[1]Tabelle punteggi'!$D$3,IF(AND(F5&gt;=100,F5&lt;501),'[1]Tabelle punteggi'!$D$4,IF(AND(F5&gt;=501,F5&lt;801),'[1]Tabelle punteggi'!$D$5,'[1]Tabelle punteggi'!$D$6))))</f>
        <v>100</v>
      </c>
      <c r="H5" s="26">
        <v>3</v>
      </c>
      <c r="I5" s="109">
        <f>IF(ISBLANK(H5)," ",IF(H5="T",'[1]Tabelle punteggi'!$F$6,IF(AND(H5&gt;=0,H5&lt;3),'[1]Tabelle punteggi'!$F$3,IF(AND(H5&gt;=3,H5&lt;5),'[1]Tabelle punteggi'!$F$4,'[1]Tabelle punteggi'!$F$5))))</f>
        <v>40</v>
      </c>
      <c r="J5" s="29" t="s">
        <v>13</v>
      </c>
      <c r="K5" s="102">
        <f>IF(J5="T",'[1]Tabelle punteggi'!$H$6,IF(J5="P",'[1]Tabelle punteggi'!$H$3,IF(J5="M",'[1]Tabelle punteggi'!$H$4,IF(J5="G",'[1]Tabelle punteggi'!$H$5,"  "))))</f>
        <v>40</v>
      </c>
      <c r="L5" s="111">
        <f t="shared" si="0"/>
        <v>280</v>
      </c>
      <c r="M5" s="24">
        <f t="shared" si="1"/>
        <v>976</v>
      </c>
      <c r="N5" s="28"/>
    </row>
    <row r="6" spans="1:14" s="10" customFormat="1" ht="45">
      <c r="A6" s="26">
        <v>5</v>
      </c>
      <c r="B6" s="93" t="s">
        <v>120</v>
      </c>
      <c r="C6" s="94" t="s">
        <v>91</v>
      </c>
      <c r="D6" s="28">
        <v>257</v>
      </c>
      <c r="E6" s="109">
        <f>IF(ISBLANK(D6)," ",IF(AND(D6&gt;=0,D6&lt;11),'[1]Tabelle punteggi'!$B$3,IF(AND(D6&gt;=11,D6&lt;21),'[1]Tabelle punteggi'!$B$4,IF(AND(D6&gt;=21,D6&lt;51),'[1]Tabelle punteggi'!$B$5,'[1]Tabelle punteggi'!$B$6))))</f>
        <v>100</v>
      </c>
      <c r="F6" s="43">
        <v>93</v>
      </c>
      <c r="G6" s="109">
        <f>IF(ISBLANK(F6)," ",IF(AND(F6&gt;=0,F6&lt;100),'[1]Tabelle punteggi'!$D$3,IF(AND(F6&gt;=100,F6&lt;501),'[1]Tabelle punteggi'!$D$4,IF(AND(F6&gt;=501,F6&lt;801),'[1]Tabelle punteggi'!$D$5,'[1]Tabelle punteggi'!$D$6))))</f>
        <v>100</v>
      </c>
      <c r="H6" s="26">
        <v>3</v>
      </c>
      <c r="I6" s="109">
        <f>IF(ISBLANK(H6)," ",IF(H6="T",'[1]Tabelle punteggi'!$F$6,IF(AND(H6&gt;=0,H6&lt;3),'[1]Tabelle punteggi'!$F$3,IF(AND(H6&gt;=3,H6&lt;5),'[1]Tabelle punteggi'!$F$4,'[1]Tabelle punteggi'!$F$5))))</f>
        <v>40</v>
      </c>
      <c r="J6" s="29" t="s">
        <v>13</v>
      </c>
      <c r="K6" s="102">
        <f>IF(J6="T",'[1]Tabelle punteggi'!$H$6,IF(J6="P",'[1]Tabelle punteggi'!$H$3,IF(J6="M",'[1]Tabelle punteggi'!$H$4,IF(J6="G",'[1]Tabelle punteggi'!$H$5,"  "))))</f>
        <v>40</v>
      </c>
      <c r="L6" s="111">
        <f t="shared" si="0"/>
        <v>280</v>
      </c>
      <c r="M6" s="24">
        <f t="shared" si="1"/>
        <v>1069</v>
      </c>
      <c r="N6" s="28"/>
    </row>
    <row r="7" spans="1:14" s="10" customFormat="1" ht="60">
      <c r="A7" s="26">
        <v>6</v>
      </c>
      <c r="B7" s="93" t="s">
        <v>96</v>
      </c>
      <c r="C7" s="94" t="s">
        <v>97</v>
      </c>
      <c r="D7" s="28">
        <v>300</v>
      </c>
      <c r="E7" s="109">
        <f>IF(ISBLANK(D7)," ",IF(AND(D7&gt;=0,D7&lt;11),'[1]Tabelle punteggi'!$B$3,IF(AND(D7&gt;=11,D7&lt;21),'[1]Tabelle punteggi'!$B$4,IF(AND(D7&gt;=21,D7&lt;51),'[1]Tabelle punteggi'!$B$5,'[1]Tabelle punteggi'!$B$6))))</f>
        <v>100</v>
      </c>
      <c r="F7" s="43">
        <v>93</v>
      </c>
      <c r="G7" s="109">
        <f>IF(ISBLANK(F7)," ",IF(AND(F7&gt;=0,F7&lt;100),'[1]Tabelle punteggi'!$D$3,IF(AND(F7&gt;=100,F7&lt;501),'[1]Tabelle punteggi'!$D$4,IF(AND(F7&gt;=501,F7&lt;801),'[1]Tabelle punteggi'!$D$5,'[1]Tabelle punteggi'!$D$6))))</f>
        <v>100</v>
      </c>
      <c r="H7" s="26">
        <v>3</v>
      </c>
      <c r="I7" s="109">
        <f>IF(ISBLANK(H7)," ",IF(H7="T",'[1]Tabelle punteggi'!$F$6,IF(AND(H7&gt;=0,H7&lt;3),'[1]Tabelle punteggi'!$F$3,IF(AND(H7&gt;=3,H7&lt;5),'[1]Tabelle punteggi'!$F$4,'[1]Tabelle punteggi'!$F$5))))</f>
        <v>40</v>
      </c>
      <c r="J7" s="29" t="s">
        <v>13</v>
      </c>
      <c r="K7" s="102">
        <f>IF(J7="T",'[1]Tabelle punteggi'!$H$6,IF(J7="P",'[1]Tabelle punteggi'!$H$3,IF(J7="M",'[1]Tabelle punteggi'!$H$4,IF(J7="G",'[1]Tabelle punteggi'!$H$5,"  "))))</f>
        <v>40</v>
      </c>
      <c r="L7" s="111">
        <f t="shared" si="0"/>
        <v>280</v>
      </c>
      <c r="M7" s="24">
        <f t="shared" si="1"/>
        <v>1162</v>
      </c>
      <c r="N7" s="28"/>
    </row>
    <row r="8" spans="1:14" s="10" customFormat="1" ht="45">
      <c r="A8" s="26">
        <v>7</v>
      </c>
      <c r="B8" s="93" t="s">
        <v>92</v>
      </c>
      <c r="C8" s="94" t="s">
        <v>93</v>
      </c>
      <c r="D8" s="27">
        <v>95</v>
      </c>
      <c r="E8" s="109">
        <f>IF(ISBLANK(D8)," ",IF(AND(D8&gt;=0,D8&lt;11),'[1]Tabelle punteggi'!$B$3,IF(AND(D8&gt;=11,D8&lt;21),'[1]Tabelle punteggi'!$B$4,IF(AND(D8&gt;=21,D8&lt;51),'[1]Tabelle punteggi'!$B$5,'[1]Tabelle punteggi'!$B$6))))</f>
        <v>100</v>
      </c>
      <c r="F8" s="43">
        <v>93</v>
      </c>
      <c r="G8" s="109">
        <f>IF(ISBLANK(F8)," ",IF(AND(F8&gt;=0,F8&lt;100),'[1]Tabelle punteggi'!$D$3,IF(AND(F8&gt;=100,F8&lt;501),'[1]Tabelle punteggi'!$D$4,IF(AND(F8&gt;=501,F8&lt;801),'[1]Tabelle punteggi'!$D$5,'[1]Tabelle punteggi'!$D$6))))</f>
        <v>100</v>
      </c>
      <c r="H8" s="33">
        <v>3</v>
      </c>
      <c r="I8" s="109">
        <f>IF(ISBLANK(H8)," ",IF(H8="T",'[1]Tabelle punteggi'!$F$6,IF(AND(H8&gt;=0,H8&lt;3),'[1]Tabelle punteggi'!$F$3,IF(AND(H8&gt;=3,H8&lt;5),'[1]Tabelle punteggi'!$F$4,'[1]Tabelle punteggi'!$F$5))))</f>
        <v>40</v>
      </c>
      <c r="J8" s="33" t="s">
        <v>13</v>
      </c>
      <c r="K8" s="102">
        <f>IF(J8="T",'[1]Tabelle punteggi'!$H$6,IF(J8="P",'[1]Tabelle punteggi'!$H$3,IF(J8="M",'[1]Tabelle punteggi'!$H$4,IF(J8="G",'[1]Tabelle punteggi'!$H$5,"  "))))</f>
        <v>40</v>
      </c>
      <c r="L8" s="111">
        <f t="shared" si="0"/>
        <v>280</v>
      </c>
      <c r="M8" s="24">
        <f t="shared" si="1"/>
        <v>1255</v>
      </c>
      <c r="N8" s="28"/>
    </row>
    <row r="9" spans="1:14" s="10" customFormat="1" ht="45">
      <c r="A9" s="26">
        <v>8</v>
      </c>
      <c r="B9" s="93" t="s">
        <v>40</v>
      </c>
      <c r="C9" s="114" t="s">
        <v>112</v>
      </c>
      <c r="D9" s="78">
        <v>200</v>
      </c>
      <c r="E9" s="109">
        <f>IF(ISBLANK(D9)," ",IF(AND(D9&gt;=0,D9&lt;11),'[1]Tabelle punteggi'!$B$3,IF(AND(D9&gt;=11,D9&lt;21),'[1]Tabelle punteggi'!$B$4,IF(AND(D9&gt;=21,D9&lt;51),'[1]Tabelle punteggi'!$B$5,'[1]Tabelle punteggi'!$B$6))))</f>
        <v>100</v>
      </c>
      <c r="F9" s="24">
        <v>233</v>
      </c>
      <c r="G9" s="109">
        <f>IF(ISBLANK(F9)," ",IF(AND(F9&gt;=0,F9&lt;100),'[1]Tabelle punteggi'!$D$3,IF(AND(F9&gt;=100,F9&lt;501),'[1]Tabelle punteggi'!$D$4,IF(AND(F9&gt;=501,F9&lt;801),'[1]Tabelle punteggi'!$D$5,'[1]Tabelle punteggi'!$D$6))))</f>
        <v>70</v>
      </c>
      <c r="H9" s="78">
        <v>3</v>
      </c>
      <c r="I9" s="109">
        <f>IF(ISBLANK(H9)," ",IF(H9="T",'[1]Tabelle punteggi'!$F$6,IF(AND(H9&gt;=0,H9&lt;3),'[1]Tabelle punteggi'!$F$3,IF(AND(H9&gt;=3,H9&lt;5),'[1]Tabelle punteggi'!$F$4,'[1]Tabelle punteggi'!$F$5))))</f>
        <v>40</v>
      </c>
      <c r="J9" s="117" t="s">
        <v>13</v>
      </c>
      <c r="K9" s="102">
        <f>IF(J9="T",'[1]Tabelle punteggi'!$H$6,IF(J9="P",'[1]Tabelle punteggi'!$H$3,IF(J9="M",'[1]Tabelle punteggi'!$H$4,IF(J9="G",'[1]Tabelle punteggi'!$H$5,"  "))))</f>
        <v>40</v>
      </c>
      <c r="L9" s="111">
        <f t="shared" si="0"/>
        <v>250</v>
      </c>
      <c r="M9" s="24">
        <f t="shared" si="1"/>
        <v>1488</v>
      </c>
      <c r="N9" s="28"/>
    </row>
    <row r="10" spans="1:14" s="10" customFormat="1" ht="45">
      <c r="A10" s="26">
        <v>9</v>
      </c>
      <c r="B10" s="93" t="s">
        <v>41</v>
      </c>
      <c r="C10" s="94" t="s">
        <v>42</v>
      </c>
      <c r="D10" s="28">
        <v>200</v>
      </c>
      <c r="E10" s="109">
        <f>IF(ISBLANK(D10)," ",IF(AND(D10&gt;=0,D10&lt;11),'[1]Tabelle punteggi'!$B$3,IF(AND(D10&gt;=11,D10&lt;21),'[1]Tabelle punteggi'!$B$4,IF(AND(D10&gt;=21,D10&lt;51),'[1]Tabelle punteggi'!$B$5,'[1]Tabelle punteggi'!$B$6))))</f>
        <v>100</v>
      </c>
      <c r="F10" s="43">
        <v>140</v>
      </c>
      <c r="G10" s="109">
        <f>IF(ISBLANK(F10)," ",IF(AND(F10&gt;=0,F10&lt;100),'[1]Tabelle punteggi'!$D$3,IF(AND(F10&gt;=100,F10&lt;501),'[1]Tabelle punteggi'!$D$4,IF(AND(F10&gt;=501,F10&lt;801),'[1]Tabelle punteggi'!$D$5,'[1]Tabelle punteggi'!$D$6))))</f>
        <v>70</v>
      </c>
      <c r="H10" s="31">
        <v>2</v>
      </c>
      <c r="I10" s="109">
        <f>IF(ISBLANK(H10)," ",IF(H10="T",'[1]Tabelle punteggi'!$F$6,IF(AND(H10&gt;=0,H10&lt;3),'[1]Tabelle punteggi'!$F$3,IF(AND(H10&gt;=3,H10&lt;5),'[1]Tabelle punteggi'!$F$4,'[1]Tabelle punteggi'!$F$5))))</f>
        <v>20</v>
      </c>
      <c r="J10" s="29" t="s">
        <v>13</v>
      </c>
      <c r="K10" s="102">
        <f>IF(J10="T",'[1]Tabelle punteggi'!$H$6,IF(J10="P",'[1]Tabelle punteggi'!$H$3,IF(J10="M",'[1]Tabelle punteggi'!$H$4,IF(J10="G",'[1]Tabelle punteggi'!$H$5,"  "))))</f>
        <v>40</v>
      </c>
      <c r="L10" s="111">
        <f t="shared" si="0"/>
        <v>230</v>
      </c>
      <c r="M10" s="24">
        <f t="shared" si="1"/>
        <v>1628</v>
      </c>
      <c r="N10" s="28"/>
    </row>
    <row r="11" spans="1:14" s="10" customFormat="1" ht="45">
      <c r="A11" s="26">
        <v>10</v>
      </c>
      <c r="B11" s="93" t="s">
        <v>43</v>
      </c>
      <c r="C11" s="94" t="s">
        <v>44</v>
      </c>
      <c r="D11" s="28">
        <v>200</v>
      </c>
      <c r="E11" s="109">
        <f>IF(ISBLANK(D11)," ",IF(AND(D11&gt;=0,D11&lt;11),'[1]Tabelle punteggi'!$B$3,IF(AND(D11&gt;=11,D11&lt;21),'[1]Tabelle punteggi'!$B$4,IF(AND(D11&gt;=21,D11&lt;51),'[1]Tabelle punteggi'!$B$5,'[1]Tabelle punteggi'!$B$6))))</f>
        <v>100</v>
      </c>
      <c r="F11" s="43">
        <v>140</v>
      </c>
      <c r="G11" s="109">
        <f>IF(ISBLANK(F11)," ",IF(AND(F11&gt;=0,F11&lt;100),'[1]Tabelle punteggi'!$D$3,IF(AND(F11&gt;=100,F11&lt;501),'[1]Tabelle punteggi'!$D$4,IF(AND(F11&gt;=501,F11&lt;801),'[1]Tabelle punteggi'!$D$5,'[1]Tabelle punteggi'!$D$6))))</f>
        <v>70</v>
      </c>
      <c r="H11" s="26">
        <v>2</v>
      </c>
      <c r="I11" s="109">
        <f>IF(ISBLANK(H11)," ",IF(H11="T",'[1]Tabelle punteggi'!$F$6,IF(AND(H11&gt;=0,H11&lt;3),'[1]Tabelle punteggi'!$F$3,IF(AND(H11&gt;=3,H11&lt;5),'[1]Tabelle punteggi'!$F$4,'[1]Tabelle punteggi'!$F$5))))</f>
        <v>20</v>
      </c>
      <c r="J11" s="29" t="s">
        <v>13</v>
      </c>
      <c r="K11" s="102">
        <f>IF(J11="T",'[1]Tabelle punteggi'!$H$6,IF(J11="P",'[1]Tabelle punteggi'!$H$3,IF(J11="M",'[1]Tabelle punteggi'!$H$4,IF(J11="G",'[1]Tabelle punteggi'!$H$5,"  "))))</f>
        <v>40</v>
      </c>
      <c r="L11" s="111">
        <f t="shared" si="0"/>
        <v>230</v>
      </c>
      <c r="M11" s="24">
        <f t="shared" si="1"/>
        <v>1768</v>
      </c>
      <c r="N11" s="28"/>
    </row>
    <row r="12" spans="1:14" s="10" customFormat="1" ht="30">
      <c r="A12" s="26">
        <v>11</v>
      </c>
      <c r="B12" s="93" t="s">
        <v>45</v>
      </c>
      <c r="C12" s="94" t="s">
        <v>46</v>
      </c>
      <c r="D12" s="28">
        <v>200</v>
      </c>
      <c r="E12" s="109">
        <f>IF(ISBLANK(D12)," ",IF(AND(D12&gt;=0,D12&lt;11),'[1]Tabelle punteggi'!$B$3,IF(AND(D12&gt;=11,D12&lt;21),'[1]Tabelle punteggi'!$B$4,IF(AND(D12&gt;=21,D12&lt;51),'[1]Tabelle punteggi'!$B$5,'[1]Tabelle punteggi'!$B$6))))</f>
        <v>100</v>
      </c>
      <c r="F12" s="43">
        <v>140</v>
      </c>
      <c r="G12" s="109">
        <f>IF(ISBLANK(F12)," ",IF(AND(F12&gt;=0,F12&lt;100),'[1]Tabelle punteggi'!$D$3,IF(AND(F12&gt;=100,F12&lt;501),'[1]Tabelle punteggi'!$D$4,IF(AND(F12&gt;=501,F12&lt;801),'[1]Tabelle punteggi'!$D$5,'[1]Tabelle punteggi'!$D$6))))</f>
        <v>70</v>
      </c>
      <c r="H12" s="31">
        <v>2</v>
      </c>
      <c r="I12" s="109">
        <f>IF(ISBLANK(H12)," ",IF(H12="T",'[1]Tabelle punteggi'!$F$6,IF(AND(H12&gt;=0,H12&lt;3),'[1]Tabelle punteggi'!$F$3,IF(AND(H12&gt;=3,H12&lt;5),'[1]Tabelle punteggi'!$F$4,'[1]Tabelle punteggi'!$F$5))))</f>
        <v>20</v>
      </c>
      <c r="J12" s="31" t="s">
        <v>13</v>
      </c>
      <c r="K12" s="102">
        <f>IF(J12="T",'[1]Tabelle punteggi'!$H$6,IF(J12="P",'[1]Tabelle punteggi'!$H$3,IF(J12="M",'[1]Tabelle punteggi'!$H$4,IF(J12="G",'[1]Tabelle punteggi'!$H$5,"  "))))</f>
        <v>40</v>
      </c>
      <c r="L12" s="111">
        <f t="shared" si="0"/>
        <v>230</v>
      </c>
      <c r="M12" s="24">
        <f t="shared" si="1"/>
        <v>1908</v>
      </c>
      <c r="N12" s="28"/>
    </row>
    <row r="13" spans="1:14" s="10" customFormat="1" ht="45">
      <c r="A13" s="26">
        <v>12</v>
      </c>
      <c r="B13" s="93" t="s">
        <v>47</v>
      </c>
      <c r="C13" s="94" t="s">
        <v>48</v>
      </c>
      <c r="D13" s="28">
        <v>200</v>
      </c>
      <c r="E13" s="109">
        <f>IF(ISBLANK(D13)," ",IF(AND(D13&gt;=0,D13&lt;11),'[1]Tabelle punteggi'!$B$3,IF(AND(D13&gt;=11,D13&lt;21),'[1]Tabelle punteggi'!$B$4,IF(AND(D13&gt;=21,D13&lt;51),'[1]Tabelle punteggi'!$B$5,'[1]Tabelle punteggi'!$B$6))))</f>
        <v>100</v>
      </c>
      <c r="F13" s="43">
        <v>233</v>
      </c>
      <c r="G13" s="109">
        <f>IF(ISBLANK(F13)," ",IF(AND(F13&gt;=0,F13&lt;100),'[1]Tabelle punteggi'!$D$3,IF(AND(F13&gt;=100,F13&lt;501),'[1]Tabelle punteggi'!$D$4,IF(AND(F13&gt;=501,F13&lt;801),'[1]Tabelle punteggi'!$D$5,'[1]Tabelle punteggi'!$D$6))))</f>
        <v>70</v>
      </c>
      <c r="H13" s="31">
        <v>2</v>
      </c>
      <c r="I13" s="109">
        <f>IF(ISBLANK(H13)," ",IF(H13="T",'[1]Tabelle punteggi'!$F$6,IF(AND(H13&gt;=0,H13&lt;3),'[1]Tabelle punteggi'!$F$3,IF(AND(H13&gt;=3,H13&lt;5),'[1]Tabelle punteggi'!$F$4,'[1]Tabelle punteggi'!$F$5))))</f>
        <v>20</v>
      </c>
      <c r="J13" s="31" t="s">
        <v>13</v>
      </c>
      <c r="K13" s="102">
        <f>IF(J13="T",'[1]Tabelle punteggi'!$H$6,IF(J13="P",'[1]Tabelle punteggi'!$H$3,IF(J13="M",'[1]Tabelle punteggi'!$H$4,IF(J13="G",'[1]Tabelle punteggi'!$H$5,"  "))))</f>
        <v>40</v>
      </c>
      <c r="L13" s="111">
        <f t="shared" si="0"/>
        <v>230</v>
      </c>
      <c r="M13" s="24">
        <f t="shared" si="1"/>
        <v>2141</v>
      </c>
      <c r="N13" s="28"/>
    </row>
    <row r="14" spans="1:14" s="10" customFormat="1" ht="51" customHeight="1">
      <c r="A14" s="26">
        <v>13</v>
      </c>
      <c r="B14" s="93" t="s">
        <v>49</v>
      </c>
      <c r="C14" s="94" t="s">
        <v>50</v>
      </c>
      <c r="D14" s="28">
        <v>200</v>
      </c>
      <c r="E14" s="109">
        <f>IF(ISBLANK(D14)," ",IF(AND(D14&gt;=0,D14&lt;11),'[1]Tabelle punteggi'!$B$3,IF(AND(D14&gt;=11,D14&lt;21),'[1]Tabelle punteggi'!$B$4,IF(AND(D14&gt;=21,D14&lt;51),'[1]Tabelle punteggi'!$B$5,'[1]Tabelle punteggi'!$B$6))))</f>
        <v>100</v>
      </c>
      <c r="F14" s="43">
        <v>140</v>
      </c>
      <c r="G14" s="109">
        <f>IF(ISBLANK(F14)," ",IF(AND(F14&gt;=0,F14&lt;100),'[1]Tabelle punteggi'!$D$3,IF(AND(F14&gt;=100,F14&lt;501),'[1]Tabelle punteggi'!$D$4,IF(AND(F14&gt;=501,F14&lt;801),'[1]Tabelle punteggi'!$D$5,'[1]Tabelle punteggi'!$D$6))))</f>
        <v>70</v>
      </c>
      <c r="H14" s="31">
        <v>2</v>
      </c>
      <c r="I14" s="109">
        <f>IF(ISBLANK(H14)," ",IF(H14="T",'[1]Tabelle punteggi'!$F$6,IF(AND(H14&gt;=0,H14&lt;3),'[1]Tabelle punteggi'!$F$3,IF(AND(H14&gt;=3,H14&lt;5),'[1]Tabelle punteggi'!$F$4,'[1]Tabelle punteggi'!$F$5))))</f>
        <v>20</v>
      </c>
      <c r="J14" s="29" t="s">
        <v>13</v>
      </c>
      <c r="K14" s="102">
        <f>IF(J14="T",'[1]Tabelle punteggi'!$H$6,IF(J14="P",'[1]Tabelle punteggi'!$H$3,IF(J14="M",'[1]Tabelle punteggi'!$H$4,IF(J14="G",'[1]Tabelle punteggi'!$H$5,"  "))))</f>
        <v>40</v>
      </c>
      <c r="L14" s="111">
        <f t="shared" si="0"/>
        <v>230</v>
      </c>
      <c r="M14" s="24">
        <f t="shared" si="1"/>
        <v>2281</v>
      </c>
      <c r="N14" s="28"/>
    </row>
    <row r="15" spans="1:14" s="10" customFormat="1" ht="40.5" customHeight="1">
      <c r="A15" s="26">
        <v>14</v>
      </c>
      <c r="B15" s="93" t="s">
        <v>51</v>
      </c>
      <c r="C15" s="94" t="s">
        <v>113</v>
      </c>
      <c r="D15" s="28">
        <v>320</v>
      </c>
      <c r="E15" s="109">
        <f>IF(ISBLANK(D15)," ",IF(AND(D15&gt;=0,D15&lt;11),'[1]Tabelle punteggi'!$B$3,IF(AND(D15&gt;=11,D15&lt;21),'[1]Tabelle punteggi'!$B$4,IF(AND(D15&gt;=21,D15&lt;51),'[1]Tabelle punteggi'!$B$5,'[1]Tabelle punteggi'!$B$6))))</f>
        <v>100</v>
      </c>
      <c r="F15" s="43">
        <v>372</v>
      </c>
      <c r="G15" s="109">
        <f>IF(ISBLANK(F15)," ",IF(AND(F15&gt;=0,F15&lt;100),'[1]Tabelle punteggi'!$D$3,IF(AND(F15&gt;=100,F15&lt;501),'[1]Tabelle punteggi'!$D$4,IF(AND(F15&gt;=501,F15&lt;801),'[1]Tabelle punteggi'!$D$5,'[1]Tabelle punteggi'!$D$6))))</f>
        <v>70</v>
      </c>
      <c r="H15" s="31">
        <v>2</v>
      </c>
      <c r="I15" s="109">
        <f>IF(ISBLANK(H15)," ",IF(H15="T",'[1]Tabelle punteggi'!$F$6,IF(AND(H15&gt;=0,H15&lt;3),'[1]Tabelle punteggi'!$F$3,IF(AND(H15&gt;=3,H15&lt;5),'[1]Tabelle punteggi'!$F$4,'[1]Tabelle punteggi'!$F$5))))</f>
        <v>20</v>
      </c>
      <c r="J15" s="29" t="s">
        <v>13</v>
      </c>
      <c r="K15" s="102">
        <f>IF(J15="T",'[1]Tabelle punteggi'!$H$6,IF(J15="P",'[1]Tabelle punteggi'!$H$3,IF(J15="M",'[1]Tabelle punteggi'!$H$4,IF(J15="G",'[1]Tabelle punteggi'!$H$5,"  "))))</f>
        <v>40</v>
      </c>
      <c r="L15" s="111">
        <f t="shared" si="0"/>
        <v>230</v>
      </c>
      <c r="M15" s="24">
        <f t="shared" si="1"/>
        <v>2653</v>
      </c>
      <c r="N15" s="28"/>
    </row>
    <row r="16" spans="1:14" s="10" customFormat="1" ht="45">
      <c r="A16" s="26">
        <v>15</v>
      </c>
      <c r="B16" s="93" t="s">
        <v>73</v>
      </c>
      <c r="C16" s="94" t="s">
        <v>72</v>
      </c>
      <c r="D16" s="28">
        <v>51</v>
      </c>
      <c r="E16" s="109">
        <f>IF(ISBLANK(D16)," ",IF(AND(D16&gt;=0,D16&lt;11),'[1]Tabelle punteggi'!$B$3,IF(AND(D16&gt;=11,D16&lt;21),'[1]Tabelle punteggi'!$B$4,IF(AND(D16&gt;=21,D16&lt;51),'[1]Tabelle punteggi'!$B$5,'[1]Tabelle punteggi'!$B$6))))</f>
        <v>100</v>
      </c>
      <c r="F16" s="43">
        <v>372</v>
      </c>
      <c r="G16" s="109">
        <f>IF(ISBLANK(F16)," ",IF(AND(F16&gt;=0,F16&lt;100),'[1]Tabelle punteggi'!$D$3,IF(AND(F16&gt;=100,F16&lt;501),'[1]Tabelle punteggi'!$D$4,IF(AND(F16&gt;=501,F16&lt;801),'[1]Tabelle punteggi'!$D$5,'[1]Tabelle punteggi'!$D$6))))</f>
        <v>70</v>
      </c>
      <c r="H16" s="31">
        <v>4</v>
      </c>
      <c r="I16" s="109">
        <f>IF(ISBLANK(H16)," ",IF(H16="T",'[1]Tabelle punteggi'!$F$6,IF(AND(H16&gt;=0,H16&lt;3),'[1]Tabelle punteggi'!$F$3,IF(AND(H16&gt;=3,H16&lt;5),'[1]Tabelle punteggi'!$F$4,'[1]Tabelle punteggi'!$F$5))))</f>
        <v>40</v>
      </c>
      <c r="J16" s="29" t="s">
        <v>14</v>
      </c>
      <c r="K16" s="102">
        <f>IF(J16="T",'[1]Tabelle punteggi'!$H$6,IF(J16="P",'[1]Tabelle punteggi'!$H$3,IF(J16="M",'[1]Tabelle punteggi'!$H$4,IF(J16="G",'[1]Tabelle punteggi'!$H$5,"  "))))</f>
        <v>20</v>
      </c>
      <c r="L16" s="111">
        <f t="shared" si="0"/>
        <v>230</v>
      </c>
      <c r="M16" s="24">
        <f t="shared" si="1"/>
        <v>3025</v>
      </c>
      <c r="N16" s="28"/>
    </row>
    <row r="17" spans="1:14" s="10" customFormat="1" ht="60">
      <c r="A17" s="26">
        <v>16</v>
      </c>
      <c r="B17" s="93" t="s">
        <v>94</v>
      </c>
      <c r="C17" s="94" t="s">
        <v>95</v>
      </c>
      <c r="D17" s="28">
        <v>260</v>
      </c>
      <c r="E17" s="109">
        <f>IF(ISBLANK(D17)," ",IF(AND(D17&gt;=0,D17&lt;11),'[1]Tabelle punteggi'!$B$3,IF(AND(D17&gt;=11,D17&lt;21),'[1]Tabelle punteggi'!$B$4,IF(AND(D17&gt;=21,D17&lt;51),'[1]Tabelle punteggi'!$B$5,'[1]Tabelle punteggi'!$B$6))))</f>
        <v>100</v>
      </c>
      <c r="F17" s="43">
        <v>92.5</v>
      </c>
      <c r="G17" s="109">
        <f>IF(ISBLANK(F17)," ",IF(AND(F17&gt;=0,F17&lt;100),'[1]Tabelle punteggi'!$D$3,IF(AND(F17&gt;=100,F17&lt;501),'[1]Tabelle punteggi'!$D$4,IF(AND(F17&gt;=501,F17&lt;801),'[1]Tabelle punteggi'!$D$5,'[1]Tabelle punteggi'!$D$6))))</f>
        <v>100</v>
      </c>
      <c r="H17" s="26">
        <v>4</v>
      </c>
      <c r="I17" s="109">
        <f>IF(ISBLANK(H17)," ",IF(H17="T",'[1]Tabelle punteggi'!$F$6,IF(AND(H17&gt;=0,H17&lt;3),'[1]Tabelle punteggi'!$F$3,IF(AND(H17&gt;=3,H17&lt;5),'[1]Tabelle punteggi'!$F$4,'[1]Tabelle punteggi'!$F$5))))</f>
        <v>40</v>
      </c>
      <c r="J17" s="29" t="s">
        <v>13</v>
      </c>
      <c r="K17" s="102">
        <f>IF(J17="T",'[1]Tabelle punteggi'!$H$6,IF(J17="P",'[1]Tabelle punteggi'!$H$3,IF(J17="M",'[1]Tabelle punteggi'!$H$4,IF(J17="G",'[1]Tabelle punteggi'!$H$5,"  "))))</f>
        <v>40</v>
      </c>
      <c r="L17" s="111">
        <f t="shared" si="0"/>
        <v>280</v>
      </c>
      <c r="M17" s="24">
        <f t="shared" si="1"/>
        <v>3117.5</v>
      </c>
      <c r="N17" s="28"/>
    </row>
    <row r="18" spans="1:13" ht="12.75">
      <c r="A18" s="15"/>
      <c r="B18" s="35"/>
      <c r="L18" s="42"/>
      <c r="M18" s="25"/>
    </row>
    <row r="19" spans="1:14" ht="30" customHeight="1">
      <c r="A19" s="142" t="s">
        <v>16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  <row r="20" spans="1:14" ht="30" customHeight="1">
      <c r="A20" s="36" t="s">
        <v>0</v>
      </c>
      <c r="B20" s="59" t="s">
        <v>1</v>
      </c>
      <c r="C20" s="59" t="s">
        <v>2</v>
      </c>
      <c r="D20" s="59" t="s">
        <v>3</v>
      </c>
      <c r="E20" s="37" t="s">
        <v>4</v>
      </c>
      <c r="F20" s="38" t="s">
        <v>5</v>
      </c>
      <c r="G20" s="37" t="s">
        <v>4</v>
      </c>
      <c r="H20" s="59" t="s">
        <v>6</v>
      </c>
      <c r="I20" s="37" t="s">
        <v>4</v>
      </c>
      <c r="J20" s="39" t="s">
        <v>7</v>
      </c>
      <c r="K20" s="37" t="s">
        <v>4</v>
      </c>
      <c r="L20" s="59" t="s">
        <v>8</v>
      </c>
      <c r="M20" s="40" t="s">
        <v>9</v>
      </c>
      <c r="N20" s="40" t="s">
        <v>38</v>
      </c>
    </row>
    <row r="21" spans="1:14" ht="42" customHeight="1">
      <c r="A21" s="26">
        <v>1</v>
      </c>
      <c r="B21" s="41"/>
      <c r="C21" s="41"/>
      <c r="D21" s="54"/>
      <c r="E21" s="49"/>
      <c r="F21" s="53"/>
      <c r="G21" s="49"/>
      <c r="H21" s="56"/>
      <c r="I21" s="50"/>
      <c r="J21" s="55"/>
      <c r="K21" s="50"/>
      <c r="L21" s="23"/>
      <c r="M21" s="51"/>
      <c r="N21" s="23"/>
    </row>
    <row r="22" spans="1:14" s="11" customFormat="1" ht="12.75">
      <c r="A22" s="26">
        <f>A21+1</f>
        <v>2</v>
      </c>
      <c r="B22" s="41"/>
      <c r="C22" s="41"/>
      <c r="D22" s="44"/>
      <c r="E22" s="21"/>
      <c r="F22" s="46"/>
      <c r="G22" s="45"/>
      <c r="H22" s="47"/>
      <c r="I22" s="22"/>
      <c r="J22" s="48"/>
      <c r="K22" s="22"/>
      <c r="L22" s="23"/>
      <c r="M22" s="24"/>
      <c r="N22" s="44"/>
    </row>
  </sheetData>
  <sheetProtection selectLockedCells="1" selectUnlockedCells="1"/>
  <mergeCells count="1">
    <mergeCell ref="A19:N19"/>
  </mergeCells>
  <printOptions/>
  <pageMargins left="0.39375" right="0.39375" top="0.8277777777777777" bottom="0.8277777777777777" header="0.5902777777777778" footer="0.5902777777777778"/>
  <pageSetup firstPageNumber="1" useFirstPageNumber="1" fitToHeight="0" fitToWidth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125" zoomScaleNormal="125" zoomScalePageLayoutView="0" workbookViewId="0" topLeftCell="B1">
      <selection activeCell="B3" sqref="B3:M7"/>
    </sheetView>
  </sheetViews>
  <sheetFormatPr defaultColWidth="11.421875" defaultRowHeight="12.75"/>
  <cols>
    <col min="1" max="2" width="5.140625" style="1" customWidth="1"/>
    <col min="3" max="3" width="18.421875" style="3" customWidth="1"/>
    <col min="4" max="4" width="56.7109375" style="3" customWidth="1"/>
    <col min="5" max="5" width="7.140625" style="12" customWidth="1"/>
    <col min="6" max="6" width="6.8515625" style="13" customWidth="1"/>
    <col min="7" max="7" width="8.140625" style="5" customWidth="1"/>
    <col min="8" max="8" width="7.00390625" style="0" customWidth="1"/>
    <col min="9" max="9" width="9.7109375" style="1" customWidth="1"/>
    <col min="10" max="10" width="6.421875" style="0" customWidth="1"/>
    <col min="11" max="11" width="9.00390625" style="6" customWidth="1"/>
    <col min="12" max="12" width="6.140625" style="0" customWidth="1"/>
    <col min="13" max="13" width="9.421875" style="7" customWidth="1"/>
  </cols>
  <sheetData>
    <row r="1" spans="1:13" s="16" customFormat="1" ht="28.5" customHeight="1">
      <c r="A1" s="14"/>
      <c r="B1" s="101" t="s">
        <v>101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6" customFormat="1" ht="18.75" customHeight="1">
      <c r="A2" s="76" t="s">
        <v>17</v>
      </c>
      <c r="B2" s="47" t="s">
        <v>0</v>
      </c>
      <c r="C2" s="78" t="s">
        <v>1</v>
      </c>
      <c r="D2" s="78" t="s">
        <v>2</v>
      </c>
      <c r="E2" s="79" t="s">
        <v>3</v>
      </c>
      <c r="F2" s="80" t="s">
        <v>4</v>
      </c>
      <c r="G2" s="81" t="s">
        <v>5</v>
      </c>
      <c r="H2" s="80" t="s">
        <v>4</v>
      </c>
      <c r="I2" s="82" t="s">
        <v>6</v>
      </c>
      <c r="J2" s="80" t="s">
        <v>4</v>
      </c>
      <c r="K2" s="83" t="s">
        <v>7</v>
      </c>
      <c r="L2" s="80" t="s">
        <v>4</v>
      </c>
      <c r="M2" s="84" t="s">
        <v>18</v>
      </c>
    </row>
    <row r="3" spans="1:13" s="10" customFormat="1" ht="55.5" customHeight="1">
      <c r="A3" s="77" t="s">
        <v>19</v>
      </c>
      <c r="B3" s="26">
        <v>1</v>
      </c>
      <c r="C3" s="93" t="s">
        <v>15</v>
      </c>
      <c r="D3" s="41" t="s">
        <v>54</v>
      </c>
      <c r="E3" s="85"/>
      <c r="F3" s="86"/>
      <c r="G3" s="87">
        <v>0</v>
      </c>
      <c r="H3" s="86"/>
      <c r="I3" s="31"/>
      <c r="J3" s="86"/>
      <c r="K3" s="29"/>
      <c r="L3" s="86"/>
      <c r="M3" s="90">
        <f>G3</f>
        <v>0</v>
      </c>
    </row>
    <row r="4" spans="1:14" s="10" customFormat="1" ht="57" customHeight="1">
      <c r="A4" s="77" t="s">
        <v>20</v>
      </c>
      <c r="B4" s="31">
        <v>2</v>
      </c>
      <c r="C4" s="93" t="s">
        <v>55</v>
      </c>
      <c r="D4" s="30" t="s">
        <v>57</v>
      </c>
      <c r="E4" s="85"/>
      <c r="F4" s="88"/>
      <c r="G4" s="89">
        <v>2555</v>
      </c>
      <c r="H4" s="88"/>
      <c r="I4" s="31"/>
      <c r="J4" s="88"/>
      <c r="K4" s="29"/>
      <c r="L4" s="88"/>
      <c r="M4" s="90">
        <f>M3+G4</f>
        <v>2555</v>
      </c>
      <c r="N4" s="9"/>
    </row>
    <row r="5" spans="1:14" s="10" customFormat="1" ht="45" customHeight="1">
      <c r="A5" s="77" t="s">
        <v>21</v>
      </c>
      <c r="B5" s="31">
        <v>3</v>
      </c>
      <c r="C5" s="93" t="s">
        <v>56</v>
      </c>
      <c r="D5" s="91" t="s">
        <v>60</v>
      </c>
      <c r="E5" s="28"/>
      <c r="F5" s="88"/>
      <c r="G5" s="89">
        <v>280</v>
      </c>
      <c r="H5" s="88"/>
      <c r="I5" s="31"/>
      <c r="J5" s="88"/>
      <c r="K5" s="29"/>
      <c r="L5" s="88"/>
      <c r="M5" s="90">
        <f aca="true" t="shared" si="0" ref="M5:M10">M4+G5</f>
        <v>2835</v>
      </c>
      <c r="N5" s="9"/>
    </row>
    <row r="6" spans="1:13" s="10" customFormat="1" ht="48.75" customHeight="1">
      <c r="A6" s="77"/>
      <c r="B6" s="92">
        <v>4</v>
      </c>
      <c r="C6" s="93" t="s">
        <v>37</v>
      </c>
      <c r="D6" s="91" t="s">
        <v>58</v>
      </c>
      <c r="E6" s="91"/>
      <c r="F6" s="91"/>
      <c r="G6" s="89">
        <v>3716</v>
      </c>
      <c r="H6" s="91"/>
      <c r="I6" s="91"/>
      <c r="J6" s="91"/>
      <c r="K6" s="91"/>
      <c r="L6" s="91"/>
      <c r="M6" s="90">
        <f t="shared" si="0"/>
        <v>6551</v>
      </c>
    </row>
    <row r="7" spans="1:13" s="10" customFormat="1" ht="55.5" customHeight="1">
      <c r="A7" s="77"/>
      <c r="B7" s="92">
        <v>5</v>
      </c>
      <c r="C7" s="93" t="s">
        <v>59</v>
      </c>
      <c r="D7" s="91" t="s">
        <v>62</v>
      </c>
      <c r="E7" s="91"/>
      <c r="F7" s="91"/>
      <c r="G7" s="89">
        <v>2996</v>
      </c>
      <c r="H7" s="91"/>
      <c r="I7" s="91"/>
      <c r="J7" s="91"/>
      <c r="K7" s="91"/>
      <c r="L7" s="91"/>
      <c r="M7" s="90">
        <f t="shared" si="0"/>
        <v>9547</v>
      </c>
    </row>
    <row r="8" spans="1:13" s="10" customFormat="1" ht="50.25" customHeight="1">
      <c r="A8" s="77"/>
      <c r="B8" s="92">
        <v>6</v>
      </c>
      <c r="C8" s="93" t="s">
        <v>61</v>
      </c>
      <c r="D8" s="91" t="s">
        <v>102</v>
      </c>
      <c r="E8" s="91"/>
      <c r="F8" s="91"/>
      <c r="G8" s="89">
        <v>1301</v>
      </c>
      <c r="H8" s="91"/>
      <c r="I8" s="91"/>
      <c r="J8" s="91"/>
      <c r="K8" s="91"/>
      <c r="L8" s="91"/>
      <c r="M8" s="90">
        <f t="shared" si="0"/>
        <v>10848</v>
      </c>
    </row>
    <row r="9" spans="2:13" ht="110.25" customHeight="1">
      <c r="B9" s="92">
        <v>7</v>
      </c>
      <c r="C9" s="93" t="s">
        <v>78</v>
      </c>
      <c r="D9" s="99" t="s">
        <v>79</v>
      </c>
      <c r="E9" s="97"/>
      <c r="F9" s="98"/>
      <c r="G9" s="89">
        <v>280</v>
      </c>
      <c r="H9" s="44"/>
      <c r="I9" s="47"/>
      <c r="J9" s="44"/>
      <c r="K9" s="48"/>
      <c r="L9" s="44"/>
      <c r="M9" s="90">
        <f t="shared" si="0"/>
        <v>11128</v>
      </c>
    </row>
    <row r="10" spans="2:13" ht="90">
      <c r="B10" s="92">
        <v>8</v>
      </c>
      <c r="C10" s="93" t="s">
        <v>103</v>
      </c>
      <c r="D10" s="100" t="s">
        <v>98</v>
      </c>
      <c r="E10" s="97"/>
      <c r="F10" s="98"/>
      <c r="G10" s="89">
        <v>280</v>
      </c>
      <c r="H10" s="44"/>
      <c r="I10" s="47"/>
      <c r="J10" s="44"/>
      <c r="K10" s="48"/>
      <c r="L10" s="44"/>
      <c r="M10" s="90">
        <f t="shared" si="0"/>
        <v>11408</v>
      </c>
    </row>
  </sheetData>
  <sheetProtection selectLockedCells="1" selectUnlockedCells="1"/>
  <printOptions/>
  <pageMargins left="0.39375" right="0.39375" top="0.8277777777777777" bottom="0.8277777777777777" header="0.5902777777777778" footer="0.5902777777777778"/>
  <pageSetup fitToHeight="1" fitToWidth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="82" zoomScaleNormal="82" zoomScalePageLayoutView="0" workbookViewId="0" topLeftCell="A1">
      <selection activeCell="G32" sqref="G32"/>
    </sheetView>
  </sheetViews>
  <sheetFormatPr defaultColWidth="11.421875" defaultRowHeight="12.75"/>
  <cols>
    <col min="1" max="1" width="8.00390625" style="1" customWidth="1"/>
    <col min="2" max="2" width="7.28125" style="0" customWidth="1"/>
    <col min="3" max="3" width="9.421875" style="1" customWidth="1"/>
    <col min="4" max="4" width="7.7109375" style="0" customWidth="1"/>
    <col min="5" max="5" width="11.00390625" style="1" customWidth="1"/>
    <col min="6" max="6" width="7.28125" style="0" customWidth="1"/>
    <col min="7" max="7" width="11.57421875" style="1" customWidth="1"/>
    <col min="8" max="8" width="7.8515625" style="0" customWidth="1"/>
  </cols>
  <sheetData>
    <row r="1" spans="1:7" ht="15.75" customHeight="1">
      <c r="A1" s="143" t="s">
        <v>22</v>
      </c>
      <c r="B1" s="143"/>
      <c r="C1" s="143"/>
      <c r="D1" s="143"/>
      <c r="E1" s="143"/>
      <c r="F1" s="143"/>
      <c r="G1" s="143"/>
    </row>
    <row r="2" spans="1:8" ht="15">
      <c r="A2" s="17" t="s">
        <v>3</v>
      </c>
      <c r="B2" s="18" t="s">
        <v>4</v>
      </c>
      <c r="C2" s="17" t="s">
        <v>5</v>
      </c>
      <c r="D2" s="18" t="s">
        <v>4</v>
      </c>
      <c r="E2" s="17" t="s">
        <v>6</v>
      </c>
      <c r="F2" s="18" t="s">
        <v>4</v>
      </c>
      <c r="G2" s="17" t="s">
        <v>7</v>
      </c>
      <c r="H2" s="18" t="s">
        <v>4</v>
      </c>
    </row>
    <row r="3" spans="1:8" ht="12.75">
      <c r="A3" s="1" t="s">
        <v>23</v>
      </c>
      <c r="B3" s="19">
        <v>20</v>
      </c>
      <c r="C3" s="1">
        <v>0</v>
      </c>
      <c r="D3" s="19">
        <v>100</v>
      </c>
      <c r="E3" s="1" t="s">
        <v>24</v>
      </c>
      <c r="F3" s="19">
        <v>20</v>
      </c>
      <c r="G3" s="20" t="s">
        <v>25</v>
      </c>
      <c r="H3" s="19">
        <v>0</v>
      </c>
    </row>
    <row r="4" spans="1:8" ht="12.75">
      <c r="A4" s="1" t="s">
        <v>26</v>
      </c>
      <c r="B4" s="19">
        <v>40</v>
      </c>
      <c r="C4" s="1" t="s">
        <v>27</v>
      </c>
      <c r="D4" s="19">
        <v>70</v>
      </c>
      <c r="E4" s="1" t="s">
        <v>28</v>
      </c>
      <c r="F4" s="19">
        <v>40</v>
      </c>
      <c r="G4" s="20" t="s">
        <v>29</v>
      </c>
      <c r="H4" s="19">
        <v>40</v>
      </c>
    </row>
    <row r="5" spans="1:8" ht="12.75">
      <c r="A5" s="1" t="s">
        <v>30</v>
      </c>
      <c r="B5" s="19">
        <v>70</v>
      </c>
      <c r="C5" s="1" t="s">
        <v>31</v>
      </c>
      <c r="D5" s="19">
        <v>40</v>
      </c>
      <c r="E5" s="1" t="s">
        <v>32</v>
      </c>
      <c r="F5" s="19">
        <v>70</v>
      </c>
      <c r="G5" s="20" t="s">
        <v>33</v>
      </c>
      <c r="H5" s="19">
        <v>70</v>
      </c>
    </row>
    <row r="6" spans="1:8" ht="12.75">
      <c r="A6" s="1" t="s">
        <v>34</v>
      </c>
      <c r="B6" s="19">
        <v>100</v>
      </c>
      <c r="C6" s="1" t="s">
        <v>35</v>
      </c>
      <c r="D6" s="19">
        <v>20</v>
      </c>
      <c r="E6" s="20" t="s">
        <v>36</v>
      </c>
      <c r="F6" s="19">
        <v>100</v>
      </c>
      <c r="G6" s="20" t="s">
        <v>36</v>
      </c>
      <c r="H6" s="19">
        <v>100</v>
      </c>
    </row>
    <row r="8" ht="12.75">
      <c r="D8" t="s">
        <v>39</v>
      </c>
    </row>
  </sheetData>
  <sheetProtection selectLockedCells="1" selectUnlockedCells="1"/>
  <mergeCells count="1">
    <mergeCell ref="A1:G1"/>
  </mergeCells>
  <printOptions/>
  <pageMargins left="0.39375" right="0.39375" top="0.8277777777777777" bottom="0.8277777777777777" header="0.5902777777777778" footer="0.5902777777777778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spans="1:15" ht="12.75">
      <c r="A1" s="68"/>
      <c r="B1" s="69"/>
      <c r="C1" s="69"/>
      <c r="D1" s="69"/>
      <c r="E1" s="70"/>
      <c r="F1" s="71"/>
      <c r="G1" s="70"/>
      <c r="H1" s="69"/>
      <c r="I1" s="70"/>
      <c r="J1" s="72"/>
      <c r="K1" s="70"/>
      <c r="L1" s="69"/>
      <c r="M1" s="73"/>
      <c r="N1" s="73"/>
      <c r="O1" s="74"/>
    </row>
    <row r="2" spans="1:15" ht="12.75">
      <c r="A2" s="57"/>
      <c r="B2" s="60"/>
      <c r="C2" s="60"/>
      <c r="D2" s="61"/>
      <c r="E2" s="62"/>
      <c r="F2" s="63"/>
      <c r="G2" s="62"/>
      <c r="H2" s="64"/>
      <c r="I2" s="62"/>
      <c r="J2" s="65"/>
      <c r="K2" s="62"/>
      <c r="L2" s="66"/>
      <c r="M2" s="25"/>
      <c r="N2" s="61"/>
      <c r="O2" s="74"/>
    </row>
    <row r="3" spans="1:15" ht="12.75">
      <c r="A3" s="57"/>
      <c r="B3" s="60"/>
      <c r="C3" s="60"/>
      <c r="D3" s="61"/>
      <c r="E3" s="62"/>
      <c r="F3" s="63"/>
      <c r="G3" s="62"/>
      <c r="H3" s="64"/>
      <c r="I3" s="62"/>
      <c r="J3" s="67"/>
      <c r="K3" s="62"/>
      <c r="L3" s="66"/>
      <c r="M3" s="25"/>
      <c r="N3" s="61"/>
      <c r="O3" s="74"/>
    </row>
    <row r="4" spans="1:15" ht="12.75">
      <c r="A4" s="57"/>
      <c r="B4" s="60"/>
      <c r="C4" s="60"/>
      <c r="D4" s="61"/>
      <c r="E4" s="62"/>
      <c r="F4" s="63"/>
      <c r="G4" s="62"/>
      <c r="H4" s="57"/>
      <c r="I4" s="62"/>
      <c r="J4" s="67"/>
      <c r="K4" s="62"/>
      <c r="L4" s="66"/>
      <c r="M4" s="25"/>
      <c r="N4" s="61"/>
      <c r="O4" s="74"/>
    </row>
    <row r="5" spans="1:15" ht="12.75">
      <c r="A5" s="57"/>
      <c r="B5" s="60"/>
      <c r="C5" s="60"/>
      <c r="D5" s="61"/>
      <c r="E5" s="62"/>
      <c r="F5" s="63"/>
      <c r="G5" s="62"/>
      <c r="H5" s="64"/>
      <c r="I5" s="62"/>
      <c r="J5" s="64"/>
      <c r="K5" s="62"/>
      <c r="L5" s="66"/>
      <c r="M5" s="25"/>
      <c r="N5" s="61"/>
      <c r="O5" s="74"/>
    </row>
    <row r="6" spans="1:15" ht="12.75">
      <c r="A6" s="57"/>
      <c r="B6" s="60"/>
      <c r="C6" s="60"/>
      <c r="D6" s="61"/>
      <c r="E6" s="62"/>
      <c r="F6" s="63"/>
      <c r="G6" s="62"/>
      <c r="H6" s="64"/>
      <c r="I6" s="62"/>
      <c r="J6" s="64"/>
      <c r="K6" s="62"/>
      <c r="L6" s="66"/>
      <c r="M6" s="25"/>
      <c r="N6" s="61"/>
      <c r="O6" s="74"/>
    </row>
    <row r="7" spans="1:15" ht="12.75">
      <c r="A7" s="57"/>
      <c r="B7" s="60"/>
      <c r="C7" s="60"/>
      <c r="D7" s="61"/>
      <c r="E7" s="62"/>
      <c r="F7" s="63"/>
      <c r="G7" s="62"/>
      <c r="H7" s="64"/>
      <c r="I7" s="62"/>
      <c r="J7" s="67"/>
      <c r="K7" s="62"/>
      <c r="L7" s="66"/>
      <c r="M7" s="25"/>
      <c r="N7" s="61"/>
      <c r="O7" s="74"/>
    </row>
    <row r="8" spans="1:15" ht="12.75">
      <c r="A8" s="57"/>
      <c r="B8" s="60"/>
      <c r="C8" s="60"/>
      <c r="D8" s="61"/>
      <c r="E8" s="62"/>
      <c r="F8" s="63"/>
      <c r="G8" s="62"/>
      <c r="H8" s="64"/>
      <c r="I8" s="62"/>
      <c r="J8" s="67"/>
      <c r="K8" s="62"/>
      <c r="L8" s="66"/>
      <c r="M8" s="25"/>
      <c r="N8" s="61"/>
      <c r="O8" s="74"/>
    </row>
    <row r="9" spans="1:15" ht="12.75">
      <c r="A9" s="57"/>
      <c r="B9" s="60"/>
      <c r="C9" s="60"/>
      <c r="D9" s="61"/>
      <c r="E9" s="62"/>
      <c r="F9" s="63"/>
      <c r="G9" s="62"/>
      <c r="H9" s="64"/>
      <c r="I9" s="62"/>
      <c r="J9" s="67"/>
      <c r="K9" s="62"/>
      <c r="L9" s="66"/>
      <c r="M9" s="25"/>
      <c r="N9" s="61"/>
      <c r="O9" s="74"/>
    </row>
    <row r="10" spans="1:15" ht="12.75">
      <c r="A10" s="57"/>
      <c r="B10" s="60"/>
      <c r="C10" s="60"/>
      <c r="D10" s="61"/>
      <c r="E10" s="62"/>
      <c r="F10" s="63"/>
      <c r="G10" s="62"/>
      <c r="H10" s="64"/>
      <c r="I10" s="62"/>
      <c r="J10" s="67"/>
      <c r="K10" s="62"/>
      <c r="L10" s="66"/>
      <c r="M10" s="25"/>
      <c r="N10" s="61"/>
      <c r="O10" s="74"/>
    </row>
    <row r="11" spans="1:15" ht="12.75">
      <c r="A11" s="57"/>
      <c r="B11" s="60"/>
      <c r="C11" s="60"/>
      <c r="D11" s="61"/>
      <c r="E11" s="62"/>
      <c r="F11" s="63"/>
      <c r="G11" s="62"/>
      <c r="H11" s="64"/>
      <c r="I11" s="62"/>
      <c r="J11" s="67"/>
      <c r="K11" s="62"/>
      <c r="L11" s="66"/>
      <c r="M11" s="25"/>
      <c r="N11" s="61"/>
      <c r="O11" s="74"/>
    </row>
    <row r="12" spans="1:15" ht="12.75">
      <c r="A12" s="57"/>
      <c r="B12" s="60"/>
      <c r="C12" s="60"/>
      <c r="D12" s="61"/>
      <c r="E12" s="62"/>
      <c r="F12" s="63"/>
      <c r="G12" s="62"/>
      <c r="H12" s="64"/>
      <c r="I12" s="62"/>
      <c r="J12" s="67"/>
      <c r="K12" s="62"/>
      <c r="L12" s="66"/>
      <c r="M12" s="25"/>
      <c r="N12" s="61"/>
      <c r="O12" s="74"/>
    </row>
    <row r="13" spans="1:15" ht="12.75">
      <c r="A13" s="57"/>
      <c r="B13" s="60"/>
      <c r="C13" s="60"/>
      <c r="D13" s="61"/>
      <c r="E13" s="62"/>
      <c r="F13" s="63"/>
      <c r="G13" s="62"/>
      <c r="H13" s="64"/>
      <c r="I13" s="62"/>
      <c r="J13" s="67"/>
      <c r="K13" s="62"/>
      <c r="L13" s="66"/>
      <c r="M13" s="25"/>
      <c r="N13" s="61"/>
      <c r="O13" s="74"/>
    </row>
    <row r="14" spans="1:15" ht="12.75">
      <c r="A14" s="57"/>
      <c r="B14" s="60"/>
      <c r="C14" s="60"/>
      <c r="D14" s="61"/>
      <c r="E14" s="62"/>
      <c r="F14" s="63"/>
      <c r="G14" s="62"/>
      <c r="H14" s="57"/>
      <c r="I14" s="62"/>
      <c r="J14" s="67"/>
      <c r="K14" s="62"/>
      <c r="L14" s="66"/>
      <c r="M14" s="25"/>
      <c r="N14" s="61"/>
      <c r="O14" s="74"/>
    </row>
    <row r="15" spans="1:15" ht="12.75">
      <c r="A15" s="57"/>
      <c r="B15" s="60"/>
      <c r="C15" s="60"/>
      <c r="D15" s="61"/>
      <c r="E15" s="62"/>
      <c r="F15" s="63"/>
      <c r="G15" s="62"/>
      <c r="H15" s="57"/>
      <c r="I15" s="62"/>
      <c r="J15" s="67"/>
      <c r="K15" s="62"/>
      <c r="L15" s="66"/>
      <c r="M15" s="25"/>
      <c r="N15" s="61"/>
      <c r="O15" s="74"/>
    </row>
    <row r="16" spans="1:15" ht="12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</dc:creator>
  <cp:keywords/>
  <dc:description/>
  <cp:lastModifiedBy>Roberta</cp:lastModifiedBy>
  <dcterms:created xsi:type="dcterms:W3CDTF">2018-10-24T09:54:51Z</dcterms:created>
  <dcterms:modified xsi:type="dcterms:W3CDTF">2021-11-03T10:12:02Z</dcterms:modified>
  <cp:category/>
  <cp:version/>
  <cp:contentType/>
  <cp:contentStatus/>
</cp:coreProperties>
</file>